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LPA Accounting\Charter SELPA\2018-19\"/>
    </mc:Choice>
  </mc:AlternateContent>
  <bookViews>
    <workbookView xWindow="0" yWindow="0" windowWidth="18285" windowHeight="3960"/>
  </bookViews>
  <sheets>
    <sheet name="MYP state-fed only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[1]Month!#REF!</definedName>
    <definedName name="\A">[1]Month!#REF!</definedName>
    <definedName name="\B" localSheetId="0">[2]MYP!#REF!</definedName>
    <definedName name="\B">[2]MYP!#REF!</definedName>
    <definedName name="\E" localSheetId="0">[2]MYP!#REF!</definedName>
    <definedName name="\E">[2]MYP!#REF!</definedName>
    <definedName name="\N" localSheetId="0">[2]MYP!#REF!</definedName>
    <definedName name="\N">[2]MYP!#REF!</definedName>
    <definedName name="\P" localSheetId="0">[1]Month!#REF!</definedName>
    <definedName name="\P">[1]Month!#REF!</definedName>
    <definedName name="\R" localSheetId="0">[1]Month!#REF!</definedName>
    <definedName name="\R">[1]Month!#REF!</definedName>
    <definedName name="\RR" localSheetId="0">[3]Month!#REF!</definedName>
    <definedName name="\RR">[3]Month!#REF!</definedName>
    <definedName name="\t" localSheetId="0">[4]june!#REF!</definedName>
    <definedName name="\t">[4]june!#REF!</definedName>
    <definedName name="_2005_06_RE_CERTIFICATIO" localSheetId="0">#REF!</definedName>
    <definedName name="_2005_06_RE_CERTIFICATIO">#REF!</definedName>
    <definedName name="abc">'[5]Transfer Form'!$D$6:$D$22,'[5]Transfer Form'!$I$7:$I$16</definedName>
    <definedName name="Account">'[6]Transfer Form'!$D$6:$D$22,'[6]Transfer Form'!$I$7:$I$16</definedName>
    <definedName name="Acct">'[5]Transfer Form'!$D$6:$D$22,'[5]Transfer Form'!$I$7:$I$16</definedName>
    <definedName name="adadays">'[7]Data Input'!$C$222:$C$240,'[7]Data Input'!$V$222:$V$240,'[7]Data Input'!$AA$222:$AA$240,'[7]Data Input'!$P$222:$P$240</definedName>
    <definedName name="ahem" localSheetId="0">[8]Month!#REF!</definedName>
    <definedName name="ahem">[8]Month!#REF!</definedName>
    <definedName name="amount">'[5]Transfer Form'!$D$7:$E$22,'[5]Transfer Form'!$I$7:$J$16</definedName>
    <definedName name="amount1" localSheetId="0">#REF!</definedName>
    <definedName name="amount1">#REF!</definedName>
    <definedName name="amount2" localSheetId="0">#REF!</definedName>
    <definedName name="amount2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is">'[9]District Table'!$A$3:$B$23</definedName>
    <definedName name="District">'[10]District Table'!$A$3:$B$22</definedName>
    <definedName name="do">'[9]District Table'!$A$3:$B$23</definedName>
    <definedName name="_xlnm.Extract" localSheetId="0">#REF!</definedName>
    <definedName name="_xlnm.Extract">#REF!</definedName>
    <definedName name="Fund">'[10]District Table'!$C$3:$D$37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5" localSheetId="0">#REF!</definedName>
    <definedName name="page5">#REF!</definedName>
    <definedName name="test">'[11]Transfer Form'!$D$7:$E$22,'[11]Transfer Form'!$I$7:$J$16</definedName>
    <definedName name="test1">'[12]5 year-1 (janupdate)'!$A$1:$L$37</definedName>
    <definedName name="x">'[13]Payment Schedule'!$A$1:$H$13</definedName>
  </definedNames>
  <calcPr calcId="162913"/>
</workbook>
</file>

<file path=xl/calcChain.xml><?xml version="1.0" encoding="utf-8"?>
<calcChain xmlns="http://schemas.openxmlformats.org/spreadsheetml/2006/main">
  <c r="C7" i="3" l="1"/>
  <c r="C6" i="3"/>
  <c r="C5" i="3"/>
  <c r="I5" i="3" l="1"/>
  <c r="F5" i="3"/>
  <c r="M5" i="3"/>
  <c r="E6" i="3" l="1"/>
  <c r="E7" i="3" l="1"/>
  <c r="M6" i="3"/>
  <c r="M7" i="3" l="1"/>
  <c r="D6" i="3" l="1"/>
  <c r="F6" i="3" s="1"/>
  <c r="H5" i="3"/>
  <c r="J5" i="3" s="1"/>
  <c r="H6" i="3" l="1"/>
  <c r="J6" i="3" s="1"/>
  <c r="L5" i="3"/>
  <c r="D7" i="3"/>
  <c r="F7" i="3" s="1"/>
  <c r="H7" i="3" l="1"/>
  <c r="J7" i="3" s="1"/>
  <c r="L6" i="3"/>
  <c r="L7" i="3" l="1"/>
</calcChain>
</file>

<file path=xl/comments1.xml><?xml version="1.0" encoding="utf-8"?>
<comments xmlns="http://schemas.openxmlformats.org/spreadsheetml/2006/main">
  <authors>
    <author>Lisa Donaldson</author>
    <author>Robert Steponovich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 xml:space="preserve">State funding is based on current year P2 ADA
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 xml:space="preserve">Federal funding is based on Prior Year Enrollment.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 xml:space="preserve">If you were a Charter in existence in 17-18, enter the 17-18 enrollment for federal calculation (October 2017 CBEDS).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 xml:space="preserve">For new Charters to the SELPA in 2018-19, the Set Aside rate is $5/current year ADA. This includes expansion Charters of existing Partners.
For 2017-18 Charters returning in 2018-19, change to $0. 
</t>
        </r>
      </text>
    </comment>
    <comment ref="G8" authorId="1" shapeId="0">
      <text>
        <r>
          <rPr>
            <sz val="9"/>
            <color indexed="81"/>
            <rFont val="Tahoma"/>
            <family val="2"/>
          </rPr>
          <t xml:space="preserve">Declining rate from 6% to 4%. 
Administration Fee Schedule:
Year 1 = 6%
Year 2 = 5%
Year 3 = 5% or 4%
Year 4 = 5% or 4%
Year 5 = 4%
A Partner's rate reduces to 4% in Year 3 or Year 4 if capacity building and participation criteria are met.
</t>
        </r>
        <r>
          <rPr>
            <b/>
            <sz val="9"/>
            <color indexed="81"/>
            <rFont val="Tahoma"/>
            <family val="2"/>
          </rPr>
          <t xml:space="preserve">
Continuing Partners in 18-19: </t>
        </r>
        <r>
          <rPr>
            <sz val="9"/>
            <color indexed="81"/>
            <rFont val="Tahoma"/>
            <family val="2"/>
          </rPr>
          <t xml:space="preserve">enter the rates as appropriate for your organization. → → 
</t>
        </r>
        <r>
          <rPr>
            <b/>
            <sz val="9"/>
            <color indexed="81"/>
            <rFont val="Tahoma"/>
            <family val="2"/>
          </rPr>
          <t>New Partners in 18-19:</t>
        </r>
        <r>
          <rPr>
            <sz val="9"/>
            <color indexed="81"/>
            <rFont val="Tahoma"/>
            <family val="2"/>
          </rPr>
          <t xml:space="preserve"> enter 6% for Year 1, 5% for Year 2, and 5% or 4% in Year 3 based on your assumption about qualifying for the reduction to 4%.
</t>
        </r>
      </text>
    </comment>
  </commentList>
</comments>
</file>

<file path=xl/sharedStrings.xml><?xml version="1.0" encoding="utf-8"?>
<sst xmlns="http://schemas.openxmlformats.org/spreadsheetml/2006/main" count="19" uniqueCount="19">
  <si>
    <t>State
Rate</t>
  </si>
  <si>
    <t>Federal
Rate</t>
  </si>
  <si>
    <t>Net 
Allocation</t>
  </si>
  <si>
    <t>2017-18</t>
  </si>
  <si>
    <t>2018-19</t>
  </si>
  <si>
    <t>Gross Allocation</t>
  </si>
  <si>
    <t>Admin Fee</t>
  </si>
  <si>
    <t>Set Aside</t>
  </si>
  <si>
    <t>Cash Flow**</t>
  </si>
  <si>
    <t>Admin Fee %</t>
  </si>
  <si>
    <t>Fiscal Year</t>
  </si>
  <si>
    <t>Estimated     P2 ADA</t>
  </si>
  <si>
    <t>Multi-Year State &amp; Federal Funding Estimates</t>
  </si>
  <si>
    <t>2019-20</t>
  </si>
  <si>
    <t>State</t>
  </si>
  <si>
    <t>Federal</t>
  </si>
  <si>
    <t xml:space="preserve"> = Estimate of P2 ADA as % of Enrollment </t>
  </si>
  <si>
    <t>Enrollment Assumption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</si>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</sst>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_);\(#,##0.0000\);"/>
    <numFmt numFmtId="167" formatCode="#,###;\(#,###\)"/>
    <numFmt numFmtId="168" formatCode="mmmm\ dd\,yyyy"/>
    <numFmt numFmtId="169" formatCode="0.00_)"/>
    <numFmt numFmtId="170" formatCode="0.0%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8"/>
      <name val="Helv"/>
    </font>
    <font>
      <sz val="10"/>
      <name val="Helv"/>
    </font>
    <font>
      <sz val="10"/>
      <name val="Courier"/>
      <family val="3"/>
    </font>
    <font>
      <sz val="8"/>
      <name val="Arial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</borders>
  <cellStyleXfs count="34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ill="0" applyBorder="0" applyProtection="0">
      <alignment horizontal="right"/>
    </xf>
    <xf numFmtId="167" fontId="5" fillId="0" borderId="0" applyNumberFormat="0" applyBorder="0" applyAlignmen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6" fillId="0" borderId="0"/>
    <xf numFmtId="37" fontId="7" fillId="0" borderId="0">
      <protection locked="0"/>
    </xf>
    <xf numFmtId="0" fontId="5" fillId="0" borderId="0"/>
    <xf numFmtId="38" fontId="8" fillId="6" borderId="0" applyNumberFormat="0" applyBorder="0" applyAlignment="0" applyProtection="0"/>
    <xf numFmtId="10" fontId="8" fillId="7" borderId="6" applyNumberFormat="0" applyBorder="0" applyAlignment="0" applyProtection="0"/>
    <xf numFmtId="169" fontId="9" fillId="0" borderId="0"/>
    <xf numFmtId="0" fontId="4" fillId="0" borderId="0"/>
    <xf numFmtId="37" fontId="7" fillId="0" borderId="0"/>
    <xf numFmtId="3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4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3" fillId="0" borderId="0" applyNumberFormat="0" applyFill="0" applyBorder="0" applyAlignment="0" applyProtection="0"/>
  </cellStyleXfs>
  <cellXfs count="40">
    <xf numFmtId="3" fontId="0" fillId="0" borderId="0" xfId="0"/>
    <xf numFmtId="4" fontId="2" fillId="2" borderId="4" xfId="0" applyNumberFormat="1" applyFont="1" applyFill="1" applyBorder="1" applyAlignment="1" applyProtection="1">
      <alignment vertical="center" wrapText="1"/>
    </xf>
    <xf numFmtId="3" fontId="0" fillId="3" borderId="5" xfId="0" quotePrefix="1" applyFill="1" applyBorder="1" applyAlignment="1" applyProtection="1">
      <alignment vertical="center" wrapText="1"/>
    </xf>
    <xf numFmtId="4" fontId="0" fillId="3" borderId="5" xfId="0" applyNumberFormat="1" applyFill="1" applyBorder="1" applyAlignment="1" applyProtection="1">
      <alignment vertical="center"/>
    </xf>
    <xf numFmtId="44" fontId="0" fillId="3" borderId="5" xfId="2" applyFont="1" applyFill="1" applyBorder="1" applyAlignment="1" applyProtection="1">
      <alignment vertical="center"/>
    </xf>
    <xf numFmtId="165" fontId="2" fillId="2" borderId="5" xfId="2" applyNumberFormat="1" applyFont="1" applyFill="1" applyBorder="1" applyAlignment="1" applyProtection="1">
      <alignment vertical="center"/>
    </xf>
    <xf numFmtId="43" fontId="0" fillId="5" borderId="5" xfId="1" applyFont="1" applyFill="1" applyBorder="1" applyAlignment="1" applyProtection="1">
      <alignment vertical="center" wrapText="1"/>
      <protection locked="0"/>
    </xf>
    <xf numFmtId="170" fontId="0" fillId="5" borderId="5" xfId="32" applyNumberFormat="1" applyFont="1" applyFill="1" applyBorder="1" applyAlignment="1" applyProtection="1">
      <alignment vertical="center"/>
      <protection locked="0"/>
    </xf>
    <xf numFmtId="164" fontId="0" fillId="3" borderId="5" xfId="1" quotePrefix="1" applyNumberFormat="1" applyFont="1" applyFill="1" applyBorder="1" applyAlignment="1" applyProtection="1">
      <alignment vertical="center" wrapText="1"/>
    </xf>
    <xf numFmtId="44" fontId="0" fillId="3" borderId="5" xfId="2" quotePrefix="1" applyFont="1" applyFill="1" applyBorder="1" applyAlignment="1" applyProtection="1">
      <alignment vertical="center" wrapText="1"/>
    </xf>
    <xf numFmtId="44" fontId="0" fillId="5" borderId="5" xfId="2" quotePrefix="1" applyFont="1" applyFill="1" applyBorder="1" applyAlignment="1" applyProtection="1">
      <alignment vertical="center" wrapText="1"/>
      <protection locked="0"/>
    </xf>
    <xf numFmtId="44" fontId="0" fillId="4" borderId="5" xfId="2" applyFont="1" applyFill="1" applyBorder="1" applyAlignment="1" applyProtection="1">
      <alignment vertical="center"/>
    </xf>
    <xf numFmtId="3" fontId="0" fillId="0" borderId="0" xfId="0" applyProtection="1"/>
    <xf numFmtId="3" fontId="0" fillId="0" borderId="0" xfId="0" applyAlignment="1" applyProtection="1">
      <alignment vertical="center"/>
    </xf>
    <xf numFmtId="4" fontId="2" fillId="2" borderId="4" xfId="0" applyNumberFormat="1" applyFont="1" applyFill="1" applyBorder="1" applyAlignment="1" applyProtection="1">
      <alignment horizontal="center" vertical="center" wrapText="1"/>
    </xf>
    <xf numFmtId="4" fontId="0" fillId="3" borderId="4" xfId="0" applyNumberFormat="1" applyFill="1" applyBorder="1" applyAlignment="1" applyProtection="1">
      <alignment horizontal="center" vertical="center" wrapText="1"/>
    </xf>
    <xf numFmtId="3" fontId="2" fillId="2" borderId="3" xfId="0" applyFont="1" applyFill="1" applyBorder="1" applyAlignment="1" applyProtection="1">
      <alignment horizontal="center" vertical="center"/>
    </xf>
    <xf numFmtId="3" fontId="2" fillId="0" borderId="0" xfId="0" applyFont="1" applyFill="1" applyBorder="1" applyAlignment="1" applyProtection="1">
      <alignment horizontal="center" vertical="center"/>
    </xf>
    <xf numFmtId="9" fontId="0" fillId="0" borderId="0" xfId="32" applyFont="1" applyProtection="1"/>
    <xf numFmtId="43" fontId="0" fillId="3" borderId="5" xfId="1" applyFont="1" applyFill="1" applyBorder="1" applyAlignment="1" applyProtection="1">
      <alignment vertical="center" wrapText="1"/>
    </xf>
    <xf numFmtId="3" fontId="13" fillId="0" borderId="0" xfId="33" applyProtection="1"/>
    <xf numFmtId="3" fontId="11" fillId="3" borderId="2" xfId="0" applyFont="1" applyFill="1" applyBorder="1" applyAlignment="1" applyProtection="1">
      <alignment horizontal="left" vertical="center"/>
    </xf>
    <xf numFmtId="3" fontId="0" fillId="3" borderId="3" xfId="0" applyFill="1" applyBorder="1" applyProtection="1"/>
    <xf numFmtId="3" fontId="11" fillId="3" borderId="8" xfId="0" applyFont="1" applyFill="1" applyBorder="1" applyAlignment="1" applyProtection="1">
      <alignment horizontal="right" vertical="center"/>
    </xf>
    <xf numFmtId="3" fontId="2" fillId="2" borderId="8" xfId="0" applyFont="1" applyFill="1" applyBorder="1" applyAlignment="1" applyProtection="1">
      <alignment horizontal="center" vertical="center"/>
    </xf>
    <xf numFmtId="4" fontId="2" fillId="2" borderId="9" xfId="0" applyNumberFormat="1" applyFont="1" applyFill="1" applyBorder="1" applyAlignment="1" applyProtection="1">
      <alignment horizontal="center" vertical="center" wrapText="1"/>
    </xf>
    <xf numFmtId="3" fontId="0" fillId="3" borderId="11" xfId="0" applyFill="1" applyBorder="1" applyAlignment="1" applyProtection="1">
      <alignment horizontal="center" vertical="center" wrapText="1"/>
    </xf>
    <xf numFmtId="44" fontId="0" fillId="3" borderId="12" xfId="2" applyFont="1" applyFill="1" applyBorder="1" applyAlignment="1" applyProtection="1">
      <alignment horizontal="center" vertical="center" wrapText="1"/>
    </xf>
    <xf numFmtId="165" fontId="2" fillId="2" borderId="13" xfId="2" applyNumberFormat="1" applyFont="1" applyFill="1" applyBorder="1" applyAlignment="1" applyProtection="1">
      <alignment vertical="center"/>
    </xf>
    <xf numFmtId="3" fontId="0" fillId="3" borderId="14" xfId="0" quotePrefix="1" applyFill="1" applyBorder="1" applyAlignment="1" applyProtection="1">
      <alignment vertical="center" wrapText="1"/>
    </xf>
    <xf numFmtId="3" fontId="0" fillId="3" borderId="15" xfId="0" quotePrefix="1" applyFill="1" applyBorder="1" applyAlignment="1" applyProtection="1">
      <alignment vertical="center" wrapText="1"/>
    </xf>
    <xf numFmtId="3" fontId="0" fillId="3" borderId="15" xfId="0" applyNumberFormat="1" applyFill="1" applyBorder="1" applyAlignment="1" applyProtection="1">
      <alignment vertical="center"/>
    </xf>
    <xf numFmtId="4" fontId="0" fillId="3" borderId="15" xfId="0" applyNumberFormat="1" applyFill="1" applyBorder="1" applyAlignment="1" applyProtection="1">
      <alignment vertical="center"/>
    </xf>
    <xf numFmtId="44" fontId="0" fillId="3" borderId="16" xfId="2" applyFont="1" applyFill="1" applyBorder="1" applyAlignment="1" applyProtection="1">
      <alignment vertical="center"/>
    </xf>
    <xf numFmtId="10" fontId="11" fillId="5" borderId="7" xfId="32" applyNumberFormat="1" applyFont="1" applyFill="1" applyBorder="1" applyAlignment="1" applyProtection="1">
      <alignment horizontal="center" vertical="center"/>
      <protection locked="0"/>
    </xf>
    <xf numFmtId="3" fontId="2" fillId="2" borderId="2" xfId="0" applyFont="1" applyFill="1" applyBorder="1" applyAlignment="1" applyProtection="1">
      <alignment horizontal="center" vertical="center"/>
    </xf>
    <xf numFmtId="3" fontId="0" fillId="0" borderId="3" xfId="0" applyBorder="1" applyAlignment="1">
      <alignment horizontal="center" vertical="center"/>
    </xf>
    <xf numFmtId="3" fontId="0" fillId="0" borderId="8" xfId="0" applyBorder="1" applyAlignment="1">
      <alignment horizontal="center" vertical="center"/>
    </xf>
    <xf numFmtId="3" fontId="2" fillId="2" borderId="1" xfId="0" applyFont="1" applyFill="1" applyBorder="1" applyAlignment="1" applyProtection="1">
      <alignment horizontal="center" vertical="center"/>
    </xf>
    <xf numFmtId="3" fontId="2" fillId="2" borderId="10" xfId="0" applyFont="1" applyFill="1" applyBorder="1" applyAlignment="1" applyProtection="1">
      <alignment horizontal="center" vertical="center"/>
    </xf>
  </cellXfs>
  <cellStyles count="34">
    <cellStyle name="Comma" xfId="1" builtinId="3"/>
    <cellStyle name="Comma 2" xfId="3"/>
    <cellStyle name="Comma 2 2" xfId="4"/>
    <cellStyle name="Comma 3" xfId="5"/>
    <cellStyle name="Comma(4)" xfId="6"/>
    <cellStyle name="Condensed" xfId="7"/>
    <cellStyle name="Currency" xfId="2" builtinId="4"/>
    <cellStyle name="Currency 2" xfId="8"/>
    <cellStyle name="Currency 2 2" xfId="9"/>
    <cellStyle name="Currency 3" xfId="10"/>
    <cellStyle name="Currency 4" xfId="11"/>
    <cellStyle name="Currency 5" xfId="12"/>
    <cellStyle name="Currency 6" xfId="13"/>
    <cellStyle name="Date" xfId="14"/>
    <cellStyle name="Fill-out" xfId="15"/>
    <cellStyle name="Form" xfId="16"/>
    <cellStyle name="Grey" xfId="17"/>
    <cellStyle name="Hyperlink" xfId="33" builtinId="8"/>
    <cellStyle name="Input [yellow]" xfId="18"/>
    <cellStyle name="Normal" xfId="0" builtinId="0"/>
    <cellStyle name="Normal - Style1" xfId="19"/>
    <cellStyle name="Normal 2" xfId="20"/>
    <cellStyle name="Normal 2 2" xfId="21"/>
    <cellStyle name="Normal 3" xfId="22"/>
    <cellStyle name="Normal 4" xfId="23"/>
    <cellStyle name="Normal 5" xfId="24"/>
    <cellStyle name="Normal 6" xfId="25"/>
    <cellStyle name="Normal 7" xfId="26"/>
    <cellStyle name="Normal 8" xfId="27"/>
    <cellStyle name="Normal 9" xfId="28"/>
    <cellStyle name="Percent" xfId="32" builtinId="5"/>
    <cellStyle name="Percent [2]" xfId="29"/>
    <cellStyle name="Percent 2" xfId="30"/>
    <cellStyle name="Percent 2 2" xfId="3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9900apport/MAR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INTERNET/TS273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Documents%20and%20Settings/Ldonaldson/Local%20Settings/Temporary%20Internet%20Files/OLK2B/june2002advanceapportion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Documents%20and%20Settings/Ldonaldson/Local%20Settings/Temporary%20Internet%20Files/OLK2B/Spedmay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Allwork\APPORTIONMENT\2001-2002\AUG01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04%20Budget/1ST%20INTERIM/2004FIRSTINTERIMMY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MARY\PRIN-Sept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docume~1\fheim\applic~1\qualcomm\eudora\attach\PRIN-Jun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Documents%20and%20Settings/Ldonaldson/Local%20Settings/Temporary%20Internet%20Files/OLK2B/feb2002advanceapportion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miller_v\SELPA\PROCEDURES\TRANSFER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ALLWORK/INTERNET/2002%20ADA%20ANNUAL%20CharterC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003\Users\ALLWORK\9900apport\MAR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ehively-websites.s3.amazonaws.com/Users/Documents%20and%20Settings/fheim/Local%20Settings/Temporary%20Internet%20Files/OLKD6/WINDOWS/Temporary%20Internet%20Files/Content.IE5/UZ2EWYSK/PROCEDURES/TRANSFER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Auditors"/>
      <sheetName val="sped alloc"/>
      <sheetName val="sped tsf"/>
      <sheetName val="60% nps"/>
      <sheetName val="60% tsf"/>
      <sheetName val="100% nps"/>
      <sheetName val="100% tsf"/>
      <sheetName val="Con-Ap"/>
      <sheetName val="Con-Ap Trfr Form"/>
      <sheetName val="Payment Schedule"/>
      <sheetName val="District Nam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Form"/>
      <sheetName val="District Table"/>
    </sheetNames>
    <sheetDataSet>
      <sheetData sheetId="0" refreshError="1"/>
      <sheetData sheetId="1" refreshError="1">
        <row r="3">
          <cell r="A3">
            <v>901</v>
          </cell>
          <cell r="B3" t="str">
            <v>Buckeye</v>
          </cell>
          <cell r="C3">
            <v>0</v>
          </cell>
        </row>
        <row r="4">
          <cell r="A4">
            <v>902</v>
          </cell>
          <cell r="B4" t="str">
            <v>Camino</v>
          </cell>
          <cell r="C4">
            <v>1</v>
          </cell>
          <cell r="D4" t="str">
            <v>GF</v>
          </cell>
        </row>
        <row r="5">
          <cell r="A5">
            <v>904</v>
          </cell>
          <cell r="B5" t="str">
            <v>Gold Oak</v>
          </cell>
          <cell r="C5">
            <v>2</v>
          </cell>
          <cell r="D5" t="str">
            <v>Building Fund</v>
          </cell>
        </row>
        <row r="6">
          <cell r="A6">
            <v>905</v>
          </cell>
          <cell r="B6" t="str">
            <v>Gold Trail</v>
          </cell>
          <cell r="C6">
            <v>3</v>
          </cell>
          <cell r="D6" t="str">
            <v>SSBF</v>
          </cell>
        </row>
        <row r="7">
          <cell r="A7">
            <v>906</v>
          </cell>
          <cell r="B7" t="str">
            <v>Indian Diggings</v>
          </cell>
          <cell r="C7">
            <v>4</v>
          </cell>
          <cell r="D7" t="str">
            <v>Cafeteria</v>
          </cell>
        </row>
        <row r="8">
          <cell r="A8">
            <v>907</v>
          </cell>
          <cell r="B8" t="str">
            <v>LTUSD</v>
          </cell>
          <cell r="C8">
            <v>5</v>
          </cell>
          <cell r="D8" t="str">
            <v>ADULT ED</v>
          </cell>
        </row>
        <row r="9">
          <cell r="A9">
            <v>908</v>
          </cell>
          <cell r="B9" t="str">
            <v>Latrobe</v>
          </cell>
          <cell r="C9">
            <v>6</v>
          </cell>
          <cell r="D9" t="str">
            <v>Deferred Maint</v>
          </cell>
        </row>
        <row r="10">
          <cell r="A10">
            <v>909</v>
          </cell>
          <cell r="B10" t="str">
            <v>BOMUSD</v>
          </cell>
          <cell r="C10">
            <v>8</v>
          </cell>
          <cell r="D10" t="str">
            <v>Forest Res</v>
          </cell>
        </row>
        <row r="11">
          <cell r="A11">
            <v>910</v>
          </cell>
          <cell r="B11" t="str">
            <v>Mother Lode</v>
          </cell>
          <cell r="C11">
            <v>11</v>
          </cell>
          <cell r="D11" t="str">
            <v>Impact Fees</v>
          </cell>
        </row>
        <row r="12">
          <cell r="A12">
            <v>912</v>
          </cell>
          <cell r="B12" t="str">
            <v>Pioneer</v>
          </cell>
          <cell r="C12">
            <v>13</v>
          </cell>
          <cell r="D12" t="str">
            <v>Mitigation</v>
          </cell>
        </row>
        <row r="13">
          <cell r="A13">
            <v>913</v>
          </cell>
          <cell r="B13" t="str">
            <v>Placerville</v>
          </cell>
          <cell r="C13">
            <v>16</v>
          </cell>
          <cell r="D13" t="str">
            <v>Developer Fees</v>
          </cell>
        </row>
        <row r="14">
          <cell r="A14">
            <v>914</v>
          </cell>
          <cell r="B14" t="str">
            <v>Pollock Pines</v>
          </cell>
          <cell r="C14">
            <v>26</v>
          </cell>
          <cell r="D14" t="str">
            <v>LP</v>
          </cell>
        </row>
        <row r="15">
          <cell r="A15">
            <v>915</v>
          </cell>
          <cell r="B15" t="str">
            <v>Rescue</v>
          </cell>
          <cell r="C15">
            <v>28</v>
          </cell>
          <cell r="D15" t="str">
            <v>LP/Bookstore</v>
          </cell>
        </row>
        <row r="16">
          <cell r="A16">
            <v>916</v>
          </cell>
          <cell r="B16" t="str">
            <v>Silver Fork</v>
          </cell>
          <cell r="C16">
            <v>29</v>
          </cell>
          <cell r="D16" t="str">
            <v>LP</v>
          </cell>
        </row>
        <row r="17">
          <cell r="A17">
            <v>918</v>
          </cell>
          <cell r="B17" t="str">
            <v>EDUHSD</v>
          </cell>
          <cell r="C17">
            <v>32</v>
          </cell>
          <cell r="D17" t="str">
            <v>LP</v>
          </cell>
        </row>
        <row r="18">
          <cell r="A18">
            <v>919</v>
          </cell>
          <cell r="B18" t="str">
            <v>County Service</v>
          </cell>
          <cell r="C18">
            <v>33</v>
          </cell>
          <cell r="D18" t="str">
            <v>LP</v>
          </cell>
        </row>
        <row r="19">
          <cell r="A19">
            <v>924</v>
          </cell>
          <cell r="B19" t="str">
            <v>LTCC</v>
          </cell>
          <cell r="C19">
            <v>34</v>
          </cell>
          <cell r="D19" t="str">
            <v>LP</v>
          </cell>
        </row>
        <row r="20">
          <cell r="A20">
            <v>925</v>
          </cell>
          <cell r="B20" t="str">
            <v>CSROP</v>
          </cell>
          <cell r="C20">
            <v>35</v>
          </cell>
          <cell r="D20" t="str">
            <v>LP</v>
          </cell>
        </row>
        <row r="21">
          <cell r="A21">
            <v>972</v>
          </cell>
          <cell r="B21" t="str">
            <v>Schools Trust</v>
          </cell>
          <cell r="C21">
            <v>36</v>
          </cell>
          <cell r="D21" t="str">
            <v>LP</v>
          </cell>
        </row>
        <row r="22">
          <cell r="A22">
            <v>978</v>
          </cell>
          <cell r="B22" t="str">
            <v>JPA Dental</v>
          </cell>
          <cell r="C22">
            <v>37</v>
          </cell>
          <cell r="D22" t="str">
            <v>LP</v>
          </cell>
        </row>
        <row r="23">
          <cell r="C23">
            <v>38</v>
          </cell>
          <cell r="D23" t="str">
            <v>LP</v>
          </cell>
        </row>
        <row r="24">
          <cell r="C24">
            <v>41</v>
          </cell>
          <cell r="D24" t="str">
            <v>Spec Res</v>
          </cell>
        </row>
        <row r="25">
          <cell r="C25">
            <v>42</v>
          </cell>
          <cell r="D25" t="str">
            <v>Financ Aid</v>
          </cell>
        </row>
        <row r="26">
          <cell r="C26">
            <v>43</v>
          </cell>
          <cell r="D26" t="str">
            <v>Spec Res</v>
          </cell>
        </row>
        <row r="27">
          <cell r="C27">
            <v>46</v>
          </cell>
          <cell r="D27" t="str">
            <v>Facil/Cap Outlay</v>
          </cell>
        </row>
        <row r="28">
          <cell r="C28">
            <v>51</v>
          </cell>
          <cell r="D28" t="str">
            <v>Self-Insur</v>
          </cell>
        </row>
        <row r="29">
          <cell r="C29">
            <v>61</v>
          </cell>
          <cell r="D29" t="str">
            <v>Sugarloaf</v>
          </cell>
        </row>
        <row r="30">
          <cell r="C30">
            <v>62</v>
          </cell>
          <cell r="D30" t="str">
            <v>Trust Fund</v>
          </cell>
        </row>
        <row r="31">
          <cell r="C31">
            <v>63</v>
          </cell>
          <cell r="D31" t="str">
            <v>Trust Fund</v>
          </cell>
        </row>
        <row r="32">
          <cell r="C32">
            <v>71</v>
          </cell>
          <cell r="D32" t="str">
            <v>Gen Child Care</v>
          </cell>
        </row>
        <row r="33">
          <cell r="C33">
            <v>72</v>
          </cell>
          <cell r="D33" t="str">
            <v>State Preschool</v>
          </cell>
        </row>
        <row r="34">
          <cell r="C34">
            <v>87</v>
          </cell>
          <cell r="D34" t="str">
            <v>LTUSD</v>
          </cell>
        </row>
        <row r="35">
          <cell r="C35">
            <v>88</v>
          </cell>
          <cell r="D35" t="str">
            <v>EDUHSD</v>
          </cell>
        </row>
        <row r="36">
          <cell r="C36">
            <v>89</v>
          </cell>
          <cell r="D36" t="str">
            <v>BOM</v>
          </cell>
        </row>
        <row r="37">
          <cell r="C37">
            <v>91</v>
          </cell>
          <cell r="D37" t="str">
            <v>TAX OVERRIDE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CERT ADA DETAIL"/>
      <sheetName val="2000-01 restated for ADA (jun)"/>
      <sheetName val="pyrec01 (june2002)"/>
      <sheetName val="99-00 rec"/>
      <sheetName val="pyrec01"/>
      <sheetName val="2000-01 ADA REVISE (2)"/>
      <sheetName val="2000-01 exhibits"/>
      <sheetName val="feb may"/>
      <sheetName val="federal"/>
      <sheetName val="2001-02 (jan2002)"/>
      <sheetName val="pl 94142"/>
      <sheetName val="july jan"/>
      <sheetName val="reconcile-exhibits"/>
      <sheetName val="nps lci"/>
      <sheetName val="Sheet3"/>
      <sheetName val="Transfer Form"/>
      <sheetName val="District Tab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D7">
            <v>402</v>
          </cell>
          <cell r="E7">
            <v>34018</v>
          </cell>
        </row>
        <row r="8">
          <cell r="D8">
            <v>402</v>
          </cell>
          <cell r="E8">
            <v>69862</v>
          </cell>
        </row>
        <row r="9">
          <cell r="D9">
            <v>402</v>
          </cell>
          <cell r="E9">
            <v>8760</v>
          </cell>
        </row>
        <row r="10">
          <cell r="D10">
            <v>402</v>
          </cell>
          <cell r="E10">
            <v>107968</v>
          </cell>
        </row>
        <row r="11">
          <cell r="D11">
            <v>402</v>
          </cell>
          <cell r="E11">
            <v>12848</v>
          </cell>
        </row>
        <row r="12">
          <cell r="D12">
            <v>402</v>
          </cell>
          <cell r="E12">
            <v>10439</v>
          </cell>
        </row>
        <row r="13">
          <cell r="D13">
            <v>402</v>
          </cell>
          <cell r="E13">
            <v>657</v>
          </cell>
        </row>
        <row r="14">
          <cell r="D14">
            <v>402</v>
          </cell>
          <cell r="E14">
            <v>3577</v>
          </cell>
        </row>
        <row r="15">
          <cell r="D15">
            <v>402</v>
          </cell>
          <cell r="E15">
            <v>25331</v>
          </cell>
        </row>
        <row r="16">
          <cell r="D16">
            <v>402</v>
          </cell>
          <cell r="E16">
            <v>9125</v>
          </cell>
        </row>
        <row r="17">
          <cell r="D17">
            <v>402</v>
          </cell>
          <cell r="E17">
            <v>22265</v>
          </cell>
        </row>
        <row r="18">
          <cell r="D18">
            <v>402</v>
          </cell>
          <cell r="E18">
            <v>18542</v>
          </cell>
        </row>
        <row r="19">
          <cell r="D19">
            <v>402</v>
          </cell>
          <cell r="E19">
            <v>53729</v>
          </cell>
        </row>
        <row r="20">
          <cell r="D20">
            <v>402</v>
          </cell>
          <cell r="E20">
            <v>876</v>
          </cell>
        </row>
        <row r="21">
          <cell r="D21">
            <v>401</v>
          </cell>
          <cell r="E21">
            <v>377997</v>
          </cell>
        </row>
      </sheetData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***"/>
      <sheetName val="2000-01 restated for ADA (jun)"/>
      <sheetName val="02-03mayrevise (old)"/>
      <sheetName val="charter"/>
      <sheetName val="02-03mayrevise"/>
      <sheetName val="growth"/>
      <sheetName val="Sheet4"/>
      <sheetName val="01-02mayrevise"/>
      <sheetName val="2001-02 (jan2002)"/>
      <sheetName val="federal"/>
      <sheetName val="00-01 amended ada"/>
      <sheetName val="2000-01 restated for ADA"/>
      <sheetName val="ratio"/>
      <sheetName val="01-02ADA update"/>
      <sheetName val="01-02 p2 detail"/>
      <sheetName val="02-03"/>
      <sheetName val="p-1sum (2)"/>
      <sheetName val="cashflow"/>
      <sheetName val="p-2sum(rev)"/>
      <sheetName val="2001-02 (sept)"/>
      <sheetName val="2001-02"/>
      <sheetName val="2000-01 (may) "/>
      <sheetName val="ada00 (2)"/>
      <sheetName val="july bottom line (99-00)march01"/>
      <sheetName val="p-2sum"/>
      <sheetName val="summary"/>
      <sheetName val="Sheet5"/>
      <sheetName val="p-1sum"/>
      <sheetName val="datafor mtg"/>
      <sheetName val="2000-01cashflow (jan)"/>
      <sheetName val="2000-01 fullfund"/>
      <sheetName val="2000-01cashflow"/>
      <sheetName val="coerec99"/>
      <sheetName val="july bottom line (99-00)"/>
      <sheetName val="june bottom (old)"/>
      <sheetName val="coerev (2)"/>
      <sheetName val="ada99"/>
      <sheetName val="Sheet3"/>
      <sheetName val="2000-01 (sept)"/>
      <sheetName val="2000-01 cash (sept)"/>
      <sheetName val="2000-01 cash"/>
      <sheetName val="2000-01"/>
      <sheetName val="marchcash"/>
      <sheetName val="marchbottomline"/>
      <sheetName val="94142 alloc"/>
      <sheetName val="1999-00 - aug00 update"/>
      <sheetName val="reconcile to cde mar00"/>
      <sheetName val="npsinfant"/>
      <sheetName val="Sheet2"/>
      <sheetName val="00-01"/>
      <sheetName val="Sheet1"/>
      <sheetName val="cashflow00"/>
      <sheetName val="5 year-1 (janupdate)"/>
      <sheetName val="5 year-1"/>
      <sheetName val="cashflow 99"/>
      <sheetName val="coerev"/>
      <sheetName val="neg"/>
      <sheetName val="spedper ada"/>
      <sheetName val="2000-01 (jan)  (2)"/>
      <sheetName val="indi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>
        <row r="1">
          <cell r="A1" t="str">
            <v>1999-00 Formula Distribution</v>
          </cell>
        </row>
        <row r="2">
          <cell r="A2" t="str">
            <v>1) Calculation of   TARGET &amp; District Average COLA &amp; split between base &amp; growth/under ave districts</v>
          </cell>
        </row>
        <row r="3">
          <cell r="A3" t="str">
            <v>1998-99 Rate</v>
          </cell>
          <cell r="C3">
            <v>239.68</v>
          </cell>
        </row>
        <row r="4">
          <cell r="A4" t="str">
            <v>1998-99 COLA</v>
          </cell>
          <cell r="C4">
            <v>5.23</v>
          </cell>
          <cell r="D4">
            <v>2.18E-2</v>
          </cell>
        </row>
        <row r="5">
          <cell r="A5" t="str">
            <v>COLA</v>
          </cell>
          <cell r="B5">
            <v>244.91</v>
          </cell>
          <cell r="C5">
            <v>3.45</v>
          </cell>
          <cell r="D5">
            <v>1.41E-2</v>
          </cell>
        </row>
        <row r="6">
          <cell r="A6" t="str">
            <v>target = average + cola</v>
          </cell>
          <cell r="C6">
            <v>248.35999999999999</v>
          </cell>
        </row>
        <row r="7">
          <cell r="A7" t="str">
            <v>Split</v>
          </cell>
          <cell r="B7">
            <v>0.15</v>
          </cell>
          <cell r="C7">
            <v>0.52</v>
          </cell>
          <cell r="D7" t="str">
            <v>(50/50 split 98-99, 85/15 split 99-00</v>
          </cell>
        </row>
        <row r="9">
          <cell r="A9" t="str">
            <v>2) COLA calculation   for SELPA</v>
          </cell>
        </row>
        <row r="10">
          <cell r="A10" t="str">
            <v xml:space="preserve">1998-99 est. SELPA K-12 ADA  </v>
          </cell>
          <cell r="C10">
            <v>21891</v>
          </cell>
          <cell r="D10" t="str">
            <v>(includes coe &amp; sfork ada)</v>
          </cell>
        </row>
        <row r="11">
          <cell r="A11" t="str">
            <v>State Average</v>
          </cell>
          <cell r="B11">
            <v>443.08</v>
          </cell>
        </row>
        <row r="12">
          <cell r="A12" t="str">
            <v>COLA x St Ave</v>
          </cell>
          <cell r="B12">
            <v>1.41E-2</v>
          </cell>
          <cell r="C12">
            <v>6.25</v>
          </cell>
        </row>
        <row r="13">
          <cell r="A13" t="str">
            <v>ADA x COLA</v>
          </cell>
          <cell r="B13">
            <v>21891</v>
          </cell>
          <cell r="C13">
            <v>6.25</v>
          </cell>
          <cell r="D13">
            <v>136819</v>
          </cell>
        </row>
        <row r="14">
          <cell r="A14" t="str">
            <v>EDCOE</v>
          </cell>
          <cell r="B14">
            <v>2.0000000000000001E-4</v>
          </cell>
          <cell r="C14">
            <v>3999986</v>
          </cell>
          <cell r="D14">
            <v>0.42049999999999998</v>
          </cell>
          <cell r="E14">
            <v>57533</v>
          </cell>
        </row>
        <row r="15">
          <cell r="A15" t="str">
            <v>EDUHS</v>
          </cell>
          <cell r="C15">
            <v>164120</v>
          </cell>
          <cell r="D15">
            <v>1.72E-2</v>
          </cell>
          <cell r="E15">
            <v>2353</v>
          </cell>
        </row>
        <row r="16">
          <cell r="A16" t="str">
            <v>Ppines</v>
          </cell>
          <cell r="C16">
            <v>50888</v>
          </cell>
          <cell r="D16">
            <v>5.3E-3</v>
          </cell>
          <cell r="E16">
            <v>725</v>
          </cell>
        </row>
        <row r="17">
          <cell r="A17" t="str">
            <v>District Base amount</v>
          </cell>
          <cell r="C17">
            <v>5066493</v>
          </cell>
          <cell r="D17">
            <v>0.53239999999999998</v>
          </cell>
          <cell r="E17">
            <v>72842</v>
          </cell>
        </row>
        <row r="18">
          <cell r="A18" t="str">
            <v>NPS POOL</v>
          </cell>
          <cell r="C18">
            <v>234559</v>
          </cell>
          <cell r="D18">
            <v>2.46E-2</v>
          </cell>
          <cell r="E18">
            <v>3366</v>
          </cell>
        </row>
        <row r="19">
          <cell r="A19" t="str">
            <v>Total</v>
          </cell>
          <cell r="B19">
            <v>9893186</v>
          </cell>
          <cell r="C19">
            <v>9516046</v>
          </cell>
          <cell r="D19">
            <v>1</v>
          </cell>
          <cell r="E19">
            <v>136819</v>
          </cell>
        </row>
        <row r="20">
          <cell r="A20" t="str">
            <v>Amount for "Base"</v>
          </cell>
          <cell r="B20">
            <v>0.15</v>
          </cell>
          <cell r="C20">
            <v>5066493</v>
          </cell>
          <cell r="D20">
            <v>5081297</v>
          </cell>
          <cell r="E20">
            <v>14804</v>
          </cell>
        </row>
        <row r="21">
          <cell r="A21" t="str">
            <v>Balance for Growth/under Ave. District</v>
          </cell>
          <cell r="E21">
            <v>58038</v>
          </cell>
          <cell r="F21" t="str">
            <v>(85% share of cola to below target)</v>
          </cell>
        </row>
        <row r="22">
          <cell r="A22" t="str">
            <v xml:space="preserve">  </v>
          </cell>
          <cell r="B22" t="str">
            <v>Total District COLA $</v>
          </cell>
          <cell r="E22">
            <v>72842</v>
          </cell>
        </row>
        <row r="24">
          <cell r="A24" t="str">
            <v>3) GROWTH Calculation (NPS/Special Needs/Growth)</v>
          </cell>
        </row>
        <row r="25">
          <cell r="D25" t="str">
            <v>Variance</v>
          </cell>
        </row>
        <row r="26">
          <cell r="A26" t="str">
            <v>Growth ADA</v>
          </cell>
          <cell r="D26">
            <v>0</v>
          </cell>
        </row>
        <row r="27">
          <cell r="A27" t="str">
            <v>State Average</v>
          </cell>
          <cell r="B27">
            <v>443.08</v>
          </cell>
          <cell r="C27">
            <v>6.25</v>
          </cell>
          <cell r="D27">
            <v>449.33</v>
          </cell>
        </row>
        <row r="28">
          <cell r="A28" t="str">
            <v>Pro-ration (e.g. if statewide deficit &amp; not fully funded)</v>
          </cell>
          <cell r="D28">
            <v>1</v>
          </cell>
        </row>
        <row r="29">
          <cell r="A29" t="str">
            <v>ADA x state average x pro ration</v>
          </cell>
          <cell r="D29">
            <v>0</v>
          </cell>
          <cell r="E29" t="str">
            <v>ESTIMATED</v>
          </cell>
        </row>
        <row r="30">
          <cell r="A30" t="str">
            <v>Regional requests funded first</v>
          </cell>
          <cell r="E30" t="str">
            <v>No requests for 1999-00</v>
          </cell>
        </row>
        <row r="31">
          <cell r="A31" t="str">
            <v>NPS Pool Increase</v>
          </cell>
          <cell r="B31">
            <v>0.1</v>
          </cell>
          <cell r="C31">
            <v>23456</v>
          </cell>
          <cell r="D31">
            <v>20090</v>
          </cell>
          <cell r="E31" t="str">
            <v>(less COLA applied)</v>
          </cell>
        </row>
        <row r="32">
          <cell r="A32" t="str">
            <v>NPS pool not Allocated</v>
          </cell>
          <cell r="D32">
            <v>20090</v>
          </cell>
        </row>
        <row r="33">
          <cell r="A33" t="str">
            <v>Balance to NPS Pool</v>
          </cell>
          <cell r="D33">
            <v>0</v>
          </cell>
        </row>
        <row r="34">
          <cell r="A34" t="str">
            <v>Balance for Growth/under Ave. District &amp; special need</v>
          </cell>
          <cell r="D34">
            <v>0</v>
          </cell>
        </row>
        <row r="35">
          <cell r="A35" t="str">
            <v>Growth/Under Ave.</v>
          </cell>
          <cell r="C35">
            <v>0.8</v>
          </cell>
          <cell r="D35">
            <v>0</v>
          </cell>
        </row>
        <row r="36">
          <cell r="A36" t="str">
            <v>Special Need</v>
          </cell>
          <cell r="C36">
            <v>0.19999999999999996</v>
          </cell>
          <cell r="D36">
            <v>0</v>
          </cell>
        </row>
        <row r="37">
          <cell r="D37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Con-Ap"/>
      <sheetName val="Con-Ap Transfer"/>
      <sheetName val="Auditors"/>
      <sheetName val="District Name"/>
      <sheetName val="Payment Schedule"/>
    </sheetNames>
    <sheetDataSet>
      <sheetData sheetId="0"/>
      <sheetData sheetId="1"/>
      <sheetData sheetId="2"/>
      <sheetData sheetId="3"/>
      <sheetData sheetId="4"/>
      <sheetData sheetId="5">
        <row r="1">
          <cell r="A1"/>
          <cell r="B1" t="str">
            <v>MONTH</v>
          </cell>
          <cell r="C1" t="str">
            <v>BLANK</v>
          </cell>
          <cell r="D1" t="str">
            <v>*</v>
          </cell>
          <cell r="E1" t="str">
            <v>**</v>
          </cell>
          <cell r="F1" t="str">
            <v>Apportion</v>
          </cell>
          <cell r="G1" t="str">
            <v>Spec Pur</v>
          </cell>
          <cell r="H1" t="str">
            <v>Other</v>
          </cell>
        </row>
        <row r="2">
          <cell r="A2">
            <v>1</v>
          </cell>
          <cell r="B2" t="str">
            <v>JANUARY, 2002</v>
          </cell>
          <cell r="C2">
            <v>0.08</v>
          </cell>
          <cell r="D2">
            <v>0.06</v>
          </cell>
          <cell r="E2">
            <v>0.06</v>
          </cell>
        </row>
        <row r="3">
          <cell r="A3">
            <v>2</v>
          </cell>
          <cell r="B3" t="str">
            <v>FEBRUARY RE-APPORTIONMENT</v>
          </cell>
          <cell r="C3">
            <v>0.33333333333333331</v>
          </cell>
          <cell r="D3">
            <v>0.33333333333333331</v>
          </cell>
          <cell r="E3">
            <v>0</v>
          </cell>
        </row>
        <row r="4">
          <cell r="A4">
            <v>3</v>
          </cell>
          <cell r="B4" t="str">
            <v>MARCH, 2002</v>
          </cell>
          <cell r="C4">
            <v>0.16666666666666666</v>
          </cell>
          <cell r="D4">
            <v>0.16666666666666666</v>
          </cell>
          <cell r="E4">
            <v>0</v>
          </cell>
        </row>
        <row r="5">
          <cell r="A5">
            <v>4</v>
          </cell>
          <cell r="B5" t="str">
            <v>APRIL, 2002</v>
          </cell>
          <cell r="C5">
            <v>0.16666666666666666</v>
          </cell>
          <cell r="D5">
            <v>0.16666666666666666</v>
          </cell>
          <cell r="E5">
            <v>0</v>
          </cell>
        </row>
        <row r="6">
          <cell r="A6">
            <v>5</v>
          </cell>
          <cell r="B6" t="str">
            <v>MAY, 2002</v>
          </cell>
          <cell r="C6">
            <v>0.16666666666666666</v>
          </cell>
          <cell r="D6">
            <v>0.16666666666666666</v>
          </cell>
          <cell r="E6">
            <v>0</v>
          </cell>
        </row>
        <row r="7">
          <cell r="A7">
            <v>6</v>
          </cell>
          <cell r="B7" t="str">
            <v>JUNE, 2002</v>
          </cell>
          <cell r="C7" t="str">
            <v>BALANCE</v>
          </cell>
          <cell r="D7" t="str">
            <v>BALANCE</v>
          </cell>
          <cell r="E7" t="str">
            <v>BALANCE</v>
          </cell>
        </row>
        <row r="8">
          <cell r="A8">
            <v>7</v>
          </cell>
          <cell r="B8" t="str">
            <v>JULY, 2001</v>
          </cell>
          <cell r="C8">
            <v>0.06</v>
          </cell>
          <cell r="D8">
            <v>0.15</v>
          </cell>
          <cell r="E8">
            <v>0.15</v>
          </cell>
          <cell r="F8">
            <v>7195260</v>
          </cell>
          <cell r="G8">
            <v>0</v>
          </cell>
          <cell r="H8">
            <v>0</v>
          </cell>
        </row>
        <row r="9">
          <cell r="A9">
            <v>8</v>
          </cell>
          <cell r="B9" t="str">
            <v>AUGUST, 2001</v>
          </cell>
          <cell r="C9">
            <v>0.12</v>
          </cell>
          <cell r="D9">
            <v>0.15</v>
          </cell>
          <cell r="E9">
            <v>0.3</v>
          </cell>
          <cell r="F9">
            <v>11565835</v>
          </cell>
        </row>
        <row r="10">
          <cell r="A10">
            <v>9</v>
          </cell>
          <cell r="B10" t="str">
            <v>SEPTEMBER, 2001</v>
          </cell>
          <cell r="C10">
            <v>0.08</v>
          </cell>
          <cell r="D10">
            <v>0.15</v>
          </cell>
          <cell r="E10">
            <v>0.3</v>
          </cell>
        </row>
        <row r="11">
          <cell r="A11">
            <v>10</v>
          </cell>
          <cell r="B11" t="str">
            <v>OCTOBER, 2001</v>
          </cell>
          <cell r="C11">
            <v>0.08</v>
          </cell>
          <cell r="D11">
            <v>0.15</v>
          </cell>
          <cell r="E11">
            <v>0.15</v>
          </cell>
        </row>
        <row r="12">
          <cell r="A12">
            <v>11</v>
          </cell>
          <cell r="B12" t="str">
            <v>NOVEMBER, 2001</v>
          </cell>
          <cell r="C12">
            <v>0.08</v>
          </cell>
          <cell r="D12">
            <v>0</v>
          </cell>
          <cell r="E12">
            <v>0</v>
          </cell>
        </row>
        <row r="13">
          <cell r="A13">
            <v>12</v>
          </cell>
          <cell r="B13" t="str">
            <v>DECEMBER, 2001</v>
          </cell>
          <cell r="C13">
            <v>0.08</v>
          </cell>
          <cell r="D13">
            <v>0</v>
          </cell>
          <cell r="E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DS"/>
      <sheetName val="MYP wreductions"/>
      <sheetName val="MYP"/>
      <sheetName val="CHANGE IN EXP FROM ADOPTED"/>
      <sheetName val="rev9_24_03"/>
      <sheetName val="p pines"/>
      <sheetName val="rl 2004"/>
      <sheetName val="rl2005"/>
      <sheetName val="rl2006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Transfer Form "/>
      <sheetName val="spec ed cashflow"/>
      <sheetName val="Auditors"/>
      <sheetName val="SHELLY"/>
      <sheetName val="District Name"/>
      <sheetName val="Payment Schedul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Y"/>
      <sheetName val="ADV TOTALS jul_jan"/>
      <sheetName val="PRIN_ RECON"/>
      <sheetName val="june"/>
      <sheetName val="mastersum"/>
      <sheetName val="spec ed cashflow"/>
      <sheetName val="Auditors"/>
      <sheetName val="Payment Schedule"/>
      <sheetName val="sp pur 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or year reconciliation"/>
      <sheetName val="pyrec01"/>
      <sheetName val="2000-01 ADA REVISE (2)"/>
      <sheetName val="2000-01 exhibits"/>
      <sheetName val="feb may"/>
      <sheetName val="federal"/>
      <sheetName val="2001-02 (jan2002)"/>
      <sheetName val="pl 94142"/>
      <sheetName val="july jan"/>
      <sheetName val="reconcile-exhibits"/>
      <sheetName val="nps lci"/>
      <sheetName val="Sheet3"/>
      <sheetName val="Transfer Form"/>
      <sheetName val="District Tabl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>
        <row r="6">
          <cell r="D6" t="str">
            <v>Acc't</v>
          </cell>
        </row>
        <row r="7">
          <cell r="D7">
            <v>402</v>
          </cell>
          <cell r="E7">
            <v>34018</v>
          </cell>
        </row>
        <row r="8">
          <cell r="D8">
            <v>402</v>
          </cell>
          <cell r="E8">
            <v>69862</v>
          </cell>
        </row>
        <row r="9">
          <cell r="D9">
            <v>402</v>
          </cell>
          <cell r="E9">
            <v>8760</v>
          </cell>
        </row>
        <row r="10">
          <cell r="D10">
            <v>402</v>
          </cell>
          <cell r="E10">
            <v>107968</v>
          </cell>
        </row>
        <row r="11">
          <cell r="D11">
            <v>402</v>
          </cell>
          <cell r="E11">
            <v>12848</v>
          </cell>
        </row>
        <row r="12">
          <cell r="D12">
            <v>402</v>
          </cell>
          <cell r="E12">
            <v>10439</v>
          </cell>
        </row>
        <row r="13">
          <cell r="D13">
            <v>402</v>
          </cell>
          <cell r="E13">
            <v>657</v>
          </cell>
        </row>
        <row r="14">
          <cell r="D14">
            <v>402</v>
          </cell>
          <cell r="E14">
            <v>3577</v>
          </cell>
        </row>
        <row r="15">
          <cell r="D15">
            <v>402</v>
          </cell>
          <cell r="E15">
            <v>25331</v>
          </cell>
        </row>
        <row r="16">
          <cell r="D16">
            <v>402</v>
          </cell>
          <cell r="E16">
            <v>9125</v>
          </cell>
        </row>
        <row r="17">
          <cell r="D17">
            <v>402</v>
          </cell>
          <cell r="E17">
            <v>22265</v>
          </cell>
        </row>
        <row r="18">
          <cell r="D18">
            <v>402</v>
          </cell>
          <cell r="E18">
            <v>18542</v>
          </cell>
        </row>
        <row r="19">
          <cell r="D19">
            <v>402</v>
          </cell>
          <cell r="E19">
            <v>53729</v>
          </cell>
        </row>
        <row r="20">
          <cell r="D20">
            <v>402</v>
          </cell>
          <cell r="E20">
            <v>876</v>
          </cell>
        </row>
        <row r="21">
          <cell r="D21">
            <v>401</v>
          </cell>
          <cell r="E21">
            <v>377997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Transfer Form "/>
      <sheetName val="spec ed cashflow"/>
      <sheetName val="Auditors"/>
      <sheetName val="SHELLY"/>
      <sheetName val="District Name"/>
      <sheetName val="Payment Schedule"/>
      <sheetName val="Transfer Form"/>
      <sheetName val="Transfer Form (3)"/>
      <sheetName val="Transfer Form (2)"/>
      <sheetName val="District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D6" t="str">
            <v>Acc't</v>
          </cell>
        </row>
        <row r="7">
          <cell r="D7">
            <v>402</v>
          </cell>
        </row>
        <row r="8">
          <cell r="D8">
            <v>401</v>
          </cell>
        </row>
        <row r="9">
          <cell r="D9">
            <v>401</v>
          </cell>
        </row>
        <row r="10">
          <cell r="D10">
            <v>401</v>
          </cell>
        </row>
        <row r="11">
          <cell r="D11">
            <v>401</v>
          </cell>
        </row>
        <row r="12">
          <cell r="D12">
            <v>401</v>
          </cell>
        </row>
        <row r="13">
          <cell r="D13">
            <v>401</v>
          </cell>
        </row>
        <row r="14">
          <cell r="D14">
            <v>401</v>
          </cell>
        </row>
        <row r="15">
          <cell r="D15">
            <v>401</v>
          </cell>
        </row>
        <row r="16">
          <cell r="D16">
            <v>401</v>
          </cell>
        </row>
        <row r="17">
          <cell r="D17">
            <v>401</v>
          </cell>
        </row>
        <row r="18">
          <cell r="D18">
            <v>401</v>
          </cell>
        </row>
        <row r="19">
          <cell r="D19">
            <v>401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 Grade 6 Detail"/>
      <sheetName val="Grades&lt;6 by Pgm"/>
      <sheetName val="ComDAYsch C5"/>
      <sheetName val="ComDAYsch DataSubSet"/>
      <sheetName val="Projections"/>
      <sheetName val="COPY MONTH 13"/>
      <sheetName val="Data Input"/>
      <sheetName val="Sheet1"/>
      <sheetName val="A&amp;BONLY"/>
      <sheetName val="All Programs"/>
      <sheetName val="All 'C' for Jim"/>
      <sheetName val="A"/>
      <sheetName val="B"/>
      <sheetName val="oldb"/>
      <sheetName val="C0_All"/>
      <sheetName val="ComDAYsch"/>
      <sheetName val="C2"/>
      <sheetName val="C3"/>
      <sheetName val="C4"/>
      <sheetName val="C5"/>
      <sheetName val="ComDAYsch C0"/>
      <sheetName val="XXX-Other C0-XXX"/>
      <sheetName val="CARE by Track &amp; School"/>
      <sheetName val="52-CARE"/>
      <sheetName val="92-CARE"/>
      <sheetName val="99-CARE"/>
      <sheetName val="94-1CARE"/>
      <sheetName val="94-2CARE"/>
      <sheetName val="94-3CARE"/>
      <sheetName val="94-4CARE"/>
      <sheetName val="94-2C0"/>
      <sheetName val="94-3C0"/>
      <sheetName val="92-1"/>
      <sheetName val="92-2"/>
      <sheetName val="92-3"/>
      <sheetName val="OP-All"/>
      <sheetName val="OP-C0"/>
      <sheetName val="OP-C23"/>
      <sheetName val="Module_Attend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2">
          <cell r="C222">
            <v>1</v>
          </cell>
          <cell r="P222">
            <v>85</v>
          </cell>
          <cell r="V222">
            <v>149</v>
          </cell>
          <cell r="AA222">
            <v>182</v>
          </cell>
        </row>
        <row r="223">
          <cell r="C223">
            <v>2</v>
          </cell>
          <cell r="P223">
            <v>84</v>
          </cell>
          <cell r="V223">
            <v>147</v>
          </cell>
          <cell r="AA223">
            <v>177</v>
          </cell>
        </row>
        <row r="224">
          <cell r="C224">
            <v>3</v>
          </cell>
          <cell r="P224">
            <v>88</v>
          </cell>
          <cell r="V224">
            <v>152</v>
          </cell>
          <cell r="AA224">
            <v>181</v>
          </cell>
        </row>
        <row r="225">
          <cell r="C225">
            <v>4</v>
          </cell>
          <cell r="P225">
            <v>100</v>
          </cell>
        </row>
        <row r="226">
          <cell r="C226">
            <v>5</v>
          </cell>
          <cell r="P226">
            <v>0</v>
          </cell>
          <cell r="V226">
            <v>0</v>
          </cell>
          <cell r="AA226">
            <v>0</v>
          </cell>
        </row>
        <row r="227">
          <cell r="C227">
            <v>1</v>
          </cell>
          <cell r="P227">
            <v>0</v>
          </cell>
          <cell r="V227">
            <v>0</v>
          </cell>
          <cell r="AA227">
            <v>0</v>
          </cell>
        </row>
        <row r="228">
          <cell r="C228">
            <v>2</v>
          </cell>
          <cell r="P228">
            <v>0</v>
          </cell>
          <cell r="V228">
            <v>0</v>
          </cell>
          <cell r="AA228">
            <v>0</v>
          </cell>
        </row>
        <row r="229">
          <cell r="C229">
            <v>3</v>
          </cell>
          <cell r="P229">
            <v>0</v>
          </cell>
          <cell r="V229">
            <v>0</v>
          </cell>
          <cell r="AA229">
            <v>0</v>
          </cell>
        </row>
        <row r="230">
          <cell r="C230">
            <v>4</v>
          </cell>
          <cell r="P230">
            <v>88</v>
          </cell>
          <cell r="V230">
            <v>151</v>
          </cell>
          <cell r="AA230">
            <v>180</v>
          </cell>
        </row>
        <row r="231">
          <cell r="C231">
            <v>5</v>
          </cell>
          <cell r="P231">
            <v>0</v>
          </cell>
          <cell r="V231">
            <v>0</v>
          </cell>
          <cell r="AA231">
            <v>0</v>
          </cell>
        </row>
        <row r="232">
          <cell r="C232">
            <v>1</v>
          </cell>
          <cell r="P232">
            <v>0</v>
          </cell>
          <cell r="V232">
            <v>56</v>
          </cell>
          <cell r="AA232">
            <v>99</v>
          </cell>
        </row>
        <row r="233">
          <cell r="C233">
            <v>2</v>
          </cell>
          <cell r="P233">
            <v>0</v>
          </cell>
          <cell r="V233">
            <v>0</v>
          </cell>
          <cell r="AA233">
            <v>0</v>
          </cell>
        </row>
        <row r="234">
          <cell r="C234">
            <v>3</v>
          </cell>
          <cell r="P234">
            <v>88</v>
          </cell>
          <cell r="V234">
            <v>151</v>
          </cell>
          <cell r="AA234">
            <v>180</v>
          </cell>
        </row>
        <row r="235">
          <cell r="C235">
            <v>4</v>
          </cell>
          <cell r="P235">
            <v>54</v>
          </cell>
          <cell r="V235">
            <v>54</v>
          </cell>
          <cell r="AA235">
            <v>54</v>
          </cell>
        </row>
        <row r="236">
          <cell r="C236">
            <v>1</v>
          </cell>
          <cell r="P236">
            <v>113</v>
          </cell>
          <cell r="V236">
            <v>177</v>
          </cell>
          <cell r="AA236">
            <v>231</v>
          </cell>
        </row>
        <row r="237">
          <cell r="C237">
            <v>2</v>
          </cell>
          <cell r="P237">
            <v>73</v>
          </cell>
          <cell r="V237">
            <v>137</v>
          </cell>
          <cell r="AA237">
            <v>186</v>
          </cell>
        </row>
        <row r="238">
          <cell r="C238">
            <v>3</v>
          </cell>
          <cell r="P238">
            <v>113</v>
          </cell>
          <cell r="V238">
            <v>175</v>
          </cell>
          <cell r="AA238">
            <v>233</v>
          </cell>
        </row>
        <row r="239">
          <cell r="C239">
            <v>4</v>
          </cell>
          <cell r="P239">
            <v>0</v>
          </cell>
          <cell r="V239">
            <v>0</v>
          </cell>
          <cell r="AA239">
            <v>0</v>
          </cell>
        </row>
        <row r="240">
          <cell r="C240">
            <v>5</v>
          </cell>
          <cell r="P240">
            <v>0</v>
          </cell>
          <cell r="V240">
            <v>0</v>
          </cell>
          <cell r="AA240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Auditors"/>
      <sheetName val="sped alloc"/>
      <sheetName val="sped tsf"/>
      <sheetName val="60% nps"/>
      <sheetName val="60% tsf"/>
      <sheetName val="100% nps"/>
      <sheetName val="100% tsf"/>
      <sheetName val="Con-Ap"/>
      <sheetName val="Con-Ap Trfr Form"/>
      <sheetName val="Payment Schedule"/>
      <sheetName val="District Name"/>
      <sheetName val="lookup tabl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 Form (3)"/>
      <sheetName val="Transfer Form (2)"/>
      <sheetName val="Transfer Form"/>
      <sheetName val="District Table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901</v>
          </cell>
          <cell r="B3" t="str">
            <v>Buckeye</v>
          </cell>
        </row>
        <row r="4">
          <cell r="A4">
            <v>902</v>
          </cell>
          <cell r="B4" t="str">
            <v>Camino</v>
          </cell>
        </row>
        <row r="5">
          <cell r="A5">
            <v>904</v>
          </cell>
          <cell r="B5" t="str">
            <v>Gold Oak</v>
          </cell>
        </row>
        <row r="6">
          <cell r="A6">
            <v>905</v>
          </cell>
          <cell r="B6" t="str">
            <v>Gold Trail</v>
          </cell>
        </row>
        <row r="7">
          <cell r="A7">
            <v>906</v>
          </cell>
          <cell r="B7" t="str">
            <v>Indian Diggings</v>
          </cell>
        </row>
        <row r="8">
          <cell r="A8">
            <v>907</v>
          </cell>
          <cell r="B8" t="str">
            <v>LTUSD</v>
          </cell>
        </row>
        <row r="9">
          <cell r="A9">
            <v>908</v>
          </cell>
          <cell r="B9" t="str">
            <v>Latrobe</v>
          </cell>
        </row>
        <row r="10">
          <cell r="A10">
            <v>909</v>
          </cell>
          <cell r="B10" t="str">
            <v>BOMUSD</v>
          </cell>
        </row>
        <row r="11">
          <cell r="A11">
            <v>910</v>
          </cell>
          <cell r="B11" t="str">
            <v>Mother Lode</v>
          </cell>
        </row>
        <row r="12">
          <cell r="A12">
            <v>912</v>
          </cell>
          <cell r="B12" t="str">
            <v>Pioneer</v>
          </cell>
        </row>
        <row r="14">
          <cell r="A14">
            <v>913</v>
          </cell>
          <cell r="B14" t="str">
            <v>Placerville</v>
          </cell>
        </row>
        <row r="15">
          <cell r="A15">
            <v>914</v>
          </cell>
          <cell r="B15" t="str">
            <v>Pollock Pines</v>
          </cell>
        </row>
        <row r="16">
          <cell r="A16">
            <v>915</v>
          </cell>
          <cell r="B16" t="str">
            <v>Rescue</v>
          </cell>
        </row>
        <row r="17">
          <cell r="A17">
            <v>916</v>
          </cell>
          <cell r="B17" t="str">
            <v>Silver Fork</v>
          </cell>
        </row>
        <row r="18">
          <cell r="A18">
            <v>918</v>
          </cell>
          <cell r="B18" t="str">
            <v>EDUHSD</v>
          </cell>
        </row>
        <row r="19">
          <cell r="A19">
            <v>919</v>
          </cell>
          <cell r="B19" t="str">
            <v>County Service</v>
          </cell>
        </row>
        <row r="20">
          <cell r="A20">
            <v>924</v>
          </cell>
          <cell r="B20" t="str">
            <v>LTCC</v>
          </cell>
        </row>
        <row r="21">
          <cell r="A21">
            <v>925</v>
          </cell>
          <cell r="B21" t="str">
            <v>CSROP</v>
          </cell>
        </row>
        <row r="22">
          <cell r="A22">
            <v>972</v>
          </cell>
          <cell r="B22" t="str">
            <v>Schools Trust</v>
          </cell>
        </row>
        <row r="23">
          <cell r="A23">
            <v>978</v>
          </cell>
          <cell r="B23" t="str">
            <v>JPA Dental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N27"/>
  <sheetViews>
    <sheetView tabSelected="1" workbookViewId="0">
      <selection activeCell="I22" sqref="I22"/>
    </sheetView>
  </sheetViews>
  <sheetFormatPr defaultColWidth="9.140625" defaultRowHeight="12.75" x14ac:dyDescent="0.2"/>
  <cols>
    <col min="1" max="2" width="16" style="12" customWidth="1"/>
    <col min="3" max="3" width="13.5703125" style="12" customWidth="1"/>
    <col min="4" max="4" width="12.42578125" style="12" customWidth="1"/>
    <col min="5" max="6" width="16" style="12" customWidth="1"/>
    <col min="7" max="9" width="12" style="12" customWidth="1"/>
    <col min="10" max="10" width="19.140625" style="12" customWidth="1"/>
    <col min="11" max="11" width="1.42578125" style="12" customWidth="1"/>
    <col min="12" max="12" width="16.5703125" style="12" customWidth="1"/>
    <col min="13" max="13" width="17.28515625" style="12" customWidth="1"/>
    <col min="14" max="16384" width="9.140625" style="12"/>
  </cols>
  <sheetData>
    <row r="1" spans="1:14" ht="26.25" customHeight="1" thickBot="1" x14ac:dyDescent="0.25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17"/>
    </row>
    <row r="2" spans="1:14" ht="26.25" customHeight="1" thickBot="1" x14ac:dyDescent="0.25">
      <c r="A2" s="34">
        <v>0.95</v>
      </c>
      <c r="B2" s="21" t="s">
        <v>16</v>
      </c>
      <c r="C2" s="22"/>
      <c r="D2" s="23"/>
      <c r="E2" s="16"/>
      <c r="F2" s="16"/>
      <c r="G2" s="16"/>
      <c r="H2" s="16"/>
      <c r="I2" s="16"/>
      <c r="J2" s="16"/>
      <c r="K2" s="16"/>
      <c r="L2" s="16"/>
      <c r="M2" s="24"/>
    </row>
    <row r="3" spans="1:14" s="13" customFormat="1" ht="36.75" customHeight="1" thickBot="1" x14ac:dyDescent="0.25">
      <c r="A3" s="25" t="s">
        <v>10</v>
      </c>
      <c r="B3" s="14" t="s">
        <v>17</v>
      </c>
      <c r="C3" s="14" t="s">
        <v>11</v>
      </c>
      <c r="D3" s="14" t="s">
        <v>0</v>
      </c>
      <c r="E3" s="14" t="s">
        <v>1</v>
      </c>
      <c r="F3" s="14" t="s">
        <v>5</v>
      </c>
      <c r="G3" s="14" t="s">
        <v>9</v>
      </c>
      <c r="H3" s="14" t="s">
        <v>6</v>
      </c>
      <c r="I3" s="14" t="s">
        <v>7</v>
      </c>
      <c r="J3" s="14" t="s">
        <v>2</v>
      </c>
      <c r="K3" s="1"/>
      <c r="L3" s="38" t="s">
        <v>8</v>
      </c>
      <c r="M3" s="39"/>
    </row>
    <row r="4" spans="1:14" s="13" customFormat="1" ht="26.25" customHeight="1" thickTop="1" thickBot="1" x14ac:dyDescent="0.25">
      <c r="A4" s="26" t="s">
        <v>3</v>
      </c>
      <c r="B4" s="6">
        <v>200</v>
      </c>
      <c r="C4" s="2"/>
      <c r="D4" s="2"/>
      <c r="E4" s="2"/>
      <c r="F4" s="2"/>
      <c r="G4" s="2"/>
      <c r="H4" s="2"/>
      <c r="I4" s="10">
        <v>0</v>
      </c>
      <c r="J4" s="2"/>
      <c r="K4" s="3"/>
      <c r="L4" s="15" t="s">
        <v>14</v>
      </c>
      <c r="M4" s="27" t="s">
        <v>15</v>
      </c>
    </row>
    <row r="5" spans="1:14" s="13" customFormat="1" ht="18.75" customHeight="1" thickTop="1" thickBot="1" x14ac:dyDescent="0.25">
      <c r="A5" s="26" t="s">
        <v>4</v>
      </c>
      <c r="B5" s="6">
        <v>400</v>
      </c>
      <c r="C5" s="19">
        <f>B5*A$2</f>
        <v>380</v>
      </c>
      <c r="D5" s="4">
        <v>522</v>
      </c>
      <c r="E5" s="4">
        <v>125</v>
      </c>
      <c r="F5" s="4">
        <f>ROUND((C5*D5)+(B4*E5),0)</f>
        <v>223360</v>
      </c>
      <c r="G5" s="7">
        <v>0.04</v>
      </c>
      <c r="H5" s="9">
        <f>ROUND(F5*G5,0)</f>
        <v>8934</v>
      </c>
      <c r="I5" s="9">
        <f>ROUND(C5*I4,0)</f>
        <v>0</v>
      </c>
      <c r="J5" s="11">
        <f>ROUND(F5-(H5+I5),0)</f>
        <v>214426</v>
      </c>
      <c r="K5" s="3"/>
      <c r="L5" s="5">
        <f>J5-M5</f>
        <v>189426</v>
      </c>
      <c r="M5" s="28">
        <f>ROUND(B4*E5,0)</f>
        <v>25000</v>
      </c>
    </row>
    <row r="6" spans="1:14" s="13" customFormat="1" ht="18.75" customHeight="1" thickTop="1" thickBot="1" x14ac:dyDescent="0.25">
      <c r="A6" s="26" t="s">
        <v>13</v>
      </c>
      <c r="B6" s="6">
        <v>420</v>
      </c>
      <c r="C6" s="19">
        <f>B6*A$2</f>
        <v>399</v>
      </c>
      <c r="D6" s="4">
        <f>D5</f>
        <v>522</v>
      </c>
      <c r="E6" s="4">
        <f>E5</f>
        <v>125</v>
      </c>
      <c r="F6" s="4">
        <f t="shared" ref="F6:F7" si="0">ROUND((C6*D6)+(B5*E6),0)</f>
        <v>258278</v>
      </c>
      <c r="G6" s="7">
        <v>0.04</v>
      </c>
      <c r="H6" s="9">
        <f t="shared" ref="H6:H7" si="1">ROUND(F6*G6,0)</f>
        <v>10331</v>
      </c>
      <c r="I6" s="8"/>
      <c r="J6" s="11">
        <f t="shared" ref="J6:J7" si="2">ROUND(F6-H6,0)</f>
        <v>247947</v>
      </c>
      <c r="K6" s="3"/>
      <c r="L6" s="5">
        <f>J6-M6</f>
        <v>197947</v>
      </c>
      <c r="M6" s="28">
        <f>ROUND(B5*E6,0)</f>
        <v>50000</v>
      </c>
    </row>
    <row r="7" spans="1:14" s="13" customFormat="1" ht="18.75" customHeight="1" thickTop="1" thickBot="1" x14ac:dyDescent="0.25">
      <c r="A7" s="26" t="s">
        <v>18</v>
      </c>
      <c r="B7" s="6">
        <v>450</v>
      </c>
      <c r="C7" s="19">
        <f>B7*A$2</f>
        <v>427.5</v>
      </c>
      <c r="D7" s="4">
        <f>D6</f>
        <v>522</v>
      </c>
      <c r="E7" s="4">
        <f>E6</f>
        <v>125</v>
      </c>
      <c r="F7" s="4">
        <f t="shared" si="0"/>
        <v>275655</v>
      </c>
      <c r="G7" s="7">
        <v>0.04</v>
      </c>
      <c r="H7" s="9">
        <f t="shared" si="1"/>
        <v>11026</v>
      </c>
      <c r="I7" s="8"/>
      <c r="J7" s="11">
        <f t="shared" si="2"/>
        <v>264629</v>
      </c>
      <c r="K7" s="3"/>
      <c r="L7" s="5">
        <f>J7-M7</f>
        <v>212129</v>
      </c>
      <c r="M7" s="28">
        <f>ROUND(B6*E7,0)</f>
        <v>52500</v>
      </c>
    </row>
    <row r="8" spans="1:14" s="13" customFormat="1" ht="18.75" customHeight="1" thickTop="1" thickBot="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32"/>
      <c r="L8" s="32"/>
      <c r="M8" s="33"/>
    </row>
    <row r="23" spans="2:8" x14ac:dyDescent="0.2">
      <c r="H23" s="20"/>
    </row>
    <row r="27" spans="2:8" x14ac:dyDescent="0.2">
      <c r="B27" s="18"/>
    </row>
  </sheetData>
  <sheetProtection formatCells="0" formatColumns="0" formatRows="0" insertColumns="0" insertRows="0" deleteColumns="0" deleteRows="0"/>
  <mergeCells count="2">
    <mergeCell ref="A1:M1"/>
    <mergeCell ref="L3:M3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MYP state-fed only</vt:lpstr>
    </vt:vector>
  </TitlesOfParts>
  <Company>El Dorado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Donaldson</dc:creator>
  <cp:lastModifiedBy>James Barrett</cp:lastModifiedBy>
  <dcterms:created xsi:type="dcterms:W3CDTF">2012-11-06T20:33:19Z</dcterms:created>
  <dcterms:modified xsi:type="dcterms:W3CDTF">2018-04-25T15:26:54Z</dcterms:modified>
</cp:coreProperties>
</file>