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ELPA Accounting\Charter SELPA\2022-23\Close\"/>
    </mc:Choice>
  </mc:AlternateContent>
  <xr:revisionPtr revIDLastSave="0" documentId="8_{35E95DEC-121C-4494-BA6B-1045299211BE}" xr6:coauthVersionLast="47" xr6:coauthVersionMax="47" xr10:uidLastSave="{00000000-0000-0000-0000-000000000000}"/>
  <bookViews>
    <workbookView xWindow="-120" yWindow="-120" windowWidth="29040" windowHeight="15840" xr2:uid="{6D2F8C02-D86D-43D3-994E-E3EE6C860B6E}"/>
  </bookViews>
  <sheets>
    <sheet name="Summary" sheetId="1" r:id="rId1"/>
    <sheet name="LEA Data" sheetId="7" state="hidden" r:id="rId2"/>
    <sheet name="Reporting Status" sheetId="2" state="hidden" r:id="rId3"/>
    <sheet name="PY Reaccruals" sheetId="6" state="hidden" r:id="rId4"/>
    <sheet name="Allocations" sheetId="3" state="hidden" r:id="rId5"/>
    <sheet name="Payments" sheetId="4" state="hidden" r:id="rId6"/>
    <sheet name="Sig Dis" sheetId="5" state="hidden" r:id="rId7"/>
  </sheets>
  <externalReferences>
    <externalReference r:id="rId8"/>
    <externalReference r:id="rId9"/>
  </externalReferences>
  <definedNames>
    <definedName name="_xlnm._FilterDatabase" localSheetId="4" hidden="1">Allocations!$A$2:$Y$449</definedName>
    <definedName name="_xlnm._FilterDatabase" localSheetId="1" hidden="1">'LEA Data'!$A$1:$E$449</definedName>
    <definedName name="_xlnm._FilterDatabase" localSheetId="3" hidden="1">'PY Reaccruals'!$A$1:$I$699</definedName>
    <definedName name="_xlnm._FilterDatabase" localSheetId="2" hidden="1">'Reporting Status'!$A$2:$X$448</definedName>
    <definedName name="_xlnm._FilterDatabase" localSheetId="6" hidden="1">'Sig Dis'!$A$2:$K$448</definedName>
    <definedName name="_xlnm.Print_Area" localSheetId="0">Summary!$B$2:$G$54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" i="3" l="1"/>
  <c r="AA4" i="3" s="1"/>
  <c r="Z5" i="3"/>
  <c r="AA5" i="3" s="1"/>
  <c r="Z6" i="3"/>
  <c r="AA6" i="3" s="1"/>
  <c r="Z7" i="3"/>
  <c r="AA7" i="3" s="1"/>
  <c r="Z8" i="3"/>
  <c r="AA8" i="3" s="1"/>
  <c r="Z9" i="3"/>
  <c r="AA9" i="3" s="1"/>
  <c r="Z10" i="3"/>
  <c r="AA10" i="3" s="1"/>
  <c r="Z11" i="3"/>
  <c r="AA11" i="3" s="1"/>
  <c r="Z12" i="3"/>
  <c r="AA12" i="3" s="1"/>
  <c r="Z13" i="3"/>
  <c r="AA13" i="3" s="1"/>
  <c r="Z14" i="3"/>
  <c r="AA14" i="3" s="1"/>
  <c r="Z15" i="3"/>
  <c r="AA15" i="3" s="1"/>
  <c r="Z16" i="3"/>
  <c r="AA16" i="3" s="1"/>
  <c r="Z17" i="3"/>
  <c r="AA17" i="3" s="1"/>
  <c r="Z18" i="3"/>
  <c r="AA18" i="3" s="1"/>
  <c r="Z19" i="3"/>
  <c r="AA19" i="3" s="1"/>
  <c r="Z20" i="3"/>
  <c r="AA20" i="3" s="1"/>
  <c r="Z21" i="3"/>
  <c r="AA21" i="3" s="1"/>
  <c r="Z22" i="3"/>
  <c r="AA22" i="3" s="1"/>
  <c r="Z23" i="3"/>
  <c r="AA23" i="3" s="1"/>
  <c r="Z24" i="3"/>
  <c r="AA24" i="3" s="1"/>
  <c r="Z25" i="3"/>
  <c r="AA25" i="3" s="1"/>
  <c r="Z26" i="3"/>
  <c r="AA26" i="3" s="1"/>
  <c r="Z27" i="3"/>
  <c r="AA27" i="3" s="1"/>
  <c r="Z28" i="3"/>
  <c r="AA28" i="3" s="1"/>
  <c r="Z29" i="3"/>
  <c r="AA29" i="3" s="1"/>
  <c r="Z30" i="3"/>
  <c r="AA30" i="3" s="1"/>
  <c r="Z31" i="3"/>
  <c r="AA31" i="3" s="1"/>
  <c r="Z32" i="3"/>
  <c r="AA32" i="3" s="1"/>
  <c r="Z33" i="3"/>
  <c r="AA33" i="3" s="1"/>
  <c r="Z34" i="3"/>
  <c r="AA34" i="3" s="1"/>
  <c r="Z35" i="3"/>
  <c r="AA35" i="3" s="1"/>
  <c r="Z36" i="3"/>
  <c r="AA36" i="3" s="1"/>
  <c r="Z37" i="3"/>
  <c r="AA37" i="3" s="1"/>
  <c r="Z38" i="3"/>
  <c r="AA38" i="3" s="1"/>
  <c r="Z39" i="3"/>
  <c r="AA39" i="3"/>
  <c r="Z40" i="3"/>
  <c r="AA40" i="3" s="1"/>
  <c r="Z41" i="3"/>
  <c r="AA41" i="3" s="1"/>
  <c r="Z42" i="3"/>
  <c r="AA42" i="3" s="1"/>
  <c r="Z43" i="3"/>
  <c r="AA43" i="3" s="1"/>
  <c r="Z44" i="3"/>
  <c r="AA44" i="3" s="1"/>
  <c r="Z45" i="3"/>
  <c r="AA45" i="3" s="1"/>
  <c r="Z46" i="3"/>
  <c r="AA46" i="3" s="1"/>
  <c r="Z47" i="3"/>
  <c r="AA47" i="3" s="1"/>
  <c r="Z48" i="3"/>
  <c r="AA48" i="3" s="1"/>
  <c r="Z49" i="3"/>
  <c r="AA49" i="3" s="1"/>
  <c r="Z50" i="3"/>
  <c r="AA50" i="3" s="1"/>
  <c r="Z51" i="3"/>
  <c r="AA51" i="3" s="1"/>
  <c r="Z52" i="3"/>
  <c r="AA52" i="3" s="1"/>
  <c r="Z53" i="3"/>
  <c r="AA53" i="3" s="1"/>
  <c r="Z54" i="3"/>
  <c r="AA54" i="3" s="1"/>
  <c r="Z55" i="3"/>
  <c r="AA55" i="3" s="1"/>
  <c r="Z56" i="3"/>
  <c r="AA56" i="3" s="1"/>
  <c r="Z57" i="3"/>
  <c r="AA57" i="3" s="1"/>
  <c r="Z58" i="3"/>
  <c r="AA58" i="3" s="1"/>
  <c r="Z59" i="3"/>
  <c r="AA59" i="3" s="1"/>
  <c r="Z60" i="3"/>
  <c r="AA60" i="3" s="1"/>
  <c r="Z61" i="3"/>
  <c r="AA61" i="3" s="1"/>
  <c r="Z62" i="3"/>
  <c r="AA62" i="3" s="1"/>
  <c r="Z63" i="3"/>
  <c r="AA63" i="3" s="1"/>
  <c r="Z64" i="3"/>
  <c r="AA64" i="3" s="1"/>
  <c r="Z65" i="3"/>
  <c r="AA65" i="3" s="1"/>
  <c r="Z66" i="3"/>
  <c r="AA66" i="3" s="1"/>
  <c r="Z67" i="3"/>
  <c r="AA67" i="3" s="1"/>
  <c r="Z68" i="3"/>
  <c r="AA68" i="3" s="1"/>
  <c r="Z69" i="3"/>
  <c r="AA69" i="3" s="1"/>
  <c r="Z70" i="3"/>
  <c r="AA70" i="3" s="1"/>
  <c r="Z71" i="3"/>
  <c r="AA71" i="3" s="1"/>
  <c r="Z72" i="3"/>
  <c r="AA72" i="3" s="1"/>
  <c r="Z73" i="3"/>
  <c r="AA73" i="3" s="1"/>
  <c r="Z74" i="3"/>
  <c r="AA74" i="3" s="1"/>
  <c r="Z75" i="3"/>
  <c r="AA75" i="3" s="1"/>
  <c r="Z76" i="3"/>
  <c r="AA76" i="3" s="1"/>
  <c r="Z77" i="3"/>
  <c r="AA77" i="3" s="1"/>
  <c r="Z78" i="3"/>
  <c r="AA78" i="3" s="1"/>
  <c r="Z79" i="3"/>
  <c r="AA79" i="3" s="1"/>
  <c r="Z80" i="3"/>
  <c r="AA80" i="3" s="1"/>
  <c r="Z81" i="3"/>
  <c r="AA81" i="3" s="1"/>
  <c r="Z82" i="3"/>
  <c r="AA82" i="3" s="1"/>
  <c r="Z83" i="3"/>
  <c r="AA83" i="3" s="1"/>
  <c r="Z84" i="3"/>
  <c r="AA84" i="3" s="1"/>
  <c r="Z85" i="3"/>
  <c r="AA85" i="3" s="1"/>
  <c r="Z86" i="3"/>
  <c r="AA86" i="3" s="1"/>
  <c r="Z87" i="3"/>
  <c r="AA87" i="3" s="1"/>
  <c r="Z88" i="3"/>
  <c r="AA88" i="3" s="1"/>
  <c r="Z89" i="3"/>
  <c r="AA89" i="3" s="1"/>
  <c r="Z90" i="3"/>
  <c r="AA90" i="3" s="1"/>
  <c r="Z91" i="3"/>
  <c r="AA91" i="3" s="1"/>
  <c r="Z92" i="3"/>
  <c r="AA92" i="3" s="1"/>
  <c r="Z93" i="3"/>
  <c r="AA93" i="3" s="1"/>
  <c r="Z94" i="3"/>
  <c r="AA94" i="3" s="1"/>
  <c r="Z95" i="3"/>
  <c r="AA95" i="3" s="1"/>
  <c r="Z96" i="3"/>
  <c r="AA96" i="3" s="1"/>
  <c r="Z97" i="3"/>
  <c r="AA97" i="3" s="1"/>
  <c r="Z98" i="3"/>
  <c r="AA98" i="3" s="1"/>
  <c r="Z99" i="3"/>
  <c r="AA99" i="3" s="1"/>
  <c r="Z100" i="3"/>
  <c r="AA100" i="3" s="1"/>
  <c r="Z101" i="3"/>
  <c r="AA101" i="3" s="1"/>
  <c r="Z102" i="3"/>
  <c r="AA102" i="3" s="1"/>
  <c r="Z103" i="3"/>
  <c r="AA103" i="3" s="1"/>
  <c r="Z104" i="3"/>
  <c r="AA104" i="3" s="1"/>
  <c r="Z105" i="3"/>
  <c r="AA105" i="3" s="1"/>
  <c r="Z106" i="3"/>
  <c r="AA106" i="3" s="1"/>
  <c r="Z107" i="3"/>
  <c r="AA107" i="3" s="1"/>
  <c r="Z108" i="3"/>
  <c r="AA108" i="3" s="1"/>
  <c r="Z109" i="3"/>
  <c r="AA109" i="3" s="1"/>
  <c r="Z110" i="3"/>
  <c r="AA110" i="3" s="1"/>
  <c r="Z111" i="3"/>
  <c r="AA111" i="3" s="1"/>
  <c r="Z112" i="3"/>
  <c r="AA112" i="3" s="1"/>
  <c r="Z113" i="3"/>
  <c r="AA113" i="3" s="1"/>
  <c r="Z114" i="3"/>
  <c r="AA114" i="3" s="1"/>
  <c r="Z115" i="3"/>
  <c r="AA115" i="3" s="1"/>
  <c r="Z116" i="3"/>
  <c r="AA116" i="3" s="1"/>
  <c r="Z117" i="3"/>
  <c r="AA117" i="3" s="1"/>
  <c r="Z118" i="3"/>
  <c r="AA118" i="3" s="1"/>
  <c r="Z119" i="3"/>
  <c r="AA119" i="3" s="1"/>
  <c r="Z120" i="3"/>
  <c r="AA120" i="3" s="1"/>
  <c r="Z121" i="3"/>
  <c r="AA121" i="3" s="1"/>
  <c r="Z122" i="3"/>
  <c r="AA122" i="3" s="1"/>
  <c r="Z123" i="3"/>
  <c r="AA123" i="3" s="1"/>
  <c r="Z124" i="3"/>
  <c r="AA124" i="3" s="1"/>
  <c r="Z125" i="3"/>
  <c r="AA125" i="3" s="1"/>
  <c r="Z126" i="3"/>
  <c r="AA126" i="3" s="1"/>
  <c r="Z127" i="3"/>
  <c r="AA127" i="3" s="1"/>
  <c r="Z128" i="3"/>
  <c r="AA128" i="3" s="1"/>
  <c r="Z129" i="3"/>
  <c r="AA129" i="3" s="1"/>
  <c r="Z130" i="3"/>
  <c r="AA130" i="3" s="1"/>
  <c r="Z131" i="3"/>
  <c r="AA131" i="3" s="1"/>
  <c r="Z132" i="3"/>
  <c r="AA132" i="3" s="1"/>
  <c r="Z133" i="3"/>
  <c r="AA133" i="3" s="1"/>
  <c r="Z134" i="3"/>
  <c r="AA134" i="3" s="1"/>
  <c r="Z135" i="3"/>
  <c r="AA135" i="3" s="1"/>
  <c r="Z136" i="3"/>
  <c r="AA136" i="3" s="1"/>
  <c r="Z137" i="3"/>
  <c r="AA137" i="3" s="1"/>
  <c r="Z138" i="3"/>
  <c r="AA138" i="3" s="1"/>
  <c r="Z139" i="3"/>
  <c r="AA139" i="3" s="1"/>
  <c r="Z140" i="3"/>
  <c r="AA140" i="3" s="1"/>
  <c r="Z141" i="3"/>
  <c r="AA141" i="3" s="1"/>
  <c r="Z142" i="3"/>
  <c r="AA142" i="3" s="1"/>
  <c r="Z143" i="3"/>
  <c r="AA143" i="3" s="1"/>
  <c r="Z144" i="3"/>
  <c r="AA144" i="3" s="1"/>
  <c r="Z145" i="3"/>
  <c r="AA145" i="3" s="1"/>
  <c r="Z146" i="3"/>
  <c r="AA146" i="3" s="1"/>
  <c r="Z147" i="3"/>
  <c r="AA147" i="3" s="1"/>
  <c r="Z148" i="3"/>
  <c r="AA148" i="3" s="1"/>
  <c r="Z149" i="3"/>
  <c r="AA149" i="3" s="1"/>
  <c r="Z150" i="3"/>
  <c r="AA150" i="3" s="1"/>
  <c r="Z151" i="3"/>
  <c r="AA151" i="3" s="1"/>
  <c r="Z152" i="3"/>
  <c r="AA152" i="3" s="1"/>
  <c r="Z153" i="3"/>
  <c r="AA153" i="3" s="1"/>
  <c r="Z154" i="3"/>
  <c r="AA154" i="3" s="1"/>
  <c r="Z155" i="3"/>
  <c r="AA155" i="3" s="1"/>
  <c r="Z156" i="3"/>
  <c r="AA156" i="3" s="1"/>
  <c r="Z157" i="3"/>
  <c r="AA157" i="3" s="1"/>
  <c r="Z158" i="3"/>
  <c r="AA158" i="3" s="1"/>
  <c r="Z159" i="3"/>
  <c r="AA159" i="3" s="1"/>
  <c r="Z160" i="3"/>
  <c r="AA160" i="3" s="1"/>
  <c r="Z161" i="3"/>
  <c r="AA161" i="3" s="1"/>
  <c r="Z162" i="3"/>
  <c r="AA162" i="3" s="1"/>
  <c r="Z163" i="3"/>
  <c r="AA163" i="3" s="1"/>
  <c r="Z164" i="3"/>
  <c r="AA164" i="3" s="1"/>
  <c r="Z165" i="3"/>
  <c r="AA165" i="3" s="1"/>
  <c r="Z166" i="3"/>
  <c r="AA166" i="3" s="1"/>
  <c r="Z167" i="3"/>
  <c r="AA167" i="3" s="1"/>
  <c r="Z168" i="3"/>
  <c r="AA168" i="3" s="1"/>
  <c r="Z169" i="3"/>
  <c r="AA169" i="3" s="1"/>
  <c r="Z170" i="3"/>
  <c r="AA170" i="3" s="1"/>
  <c r="Z171" i="3"/>
  <c r="AA171" i="3" s="1"/>
  <c r="Z172" i="3"/>
  <c r="AA172" i="3" s="1"/>
  <c r="Z173" i="3"/>
  <c r="AA173" i="3" s="1"/>
  <c r="Z174" i="3"/>
  <c r="AA174" i="3" s="1"/>
  <c r="Z175" i="3"/>
  <c r="AA175" i="3" s="1"/>
  <c r="Z176" i="3"/>
  <c r="AA176" i="3" s="1"/>
  <c r="Z177" i="3"/>
  <c r="AA177" i="3" s="1"/>
  <c r="Z178" i="3"/>
  <c r="AA178" i="3" s="1"/>
  <c r="Z179" i="3"/>
  <c r="AA179" i="3" s="1"/>
  <c r="Z180" i="3"/>
  <c r="AA180" i="3" s="1"/>
  <c r="Z181" i="3"/>
  <c r="AA181" i="3" s="1"/>
  <c r="Z182" i="3"/>
  <c r="AA182" i="3" s="1"/>
  <c r="Z183" i="3"/>
  <c r="AA183" i="3" s="1"/>
  <c r="Z184" i="3"/>
  <c r="AA184" i="3" s="1"/>
  <c r="Z185" i="3"/>
  <c r="AA185" i="3" s="1"/>
  <c r="Z186" i="3"/>
  <c r="AA186" i="3" s="1"/>
  <c r="Z187" i="3"/>
  <c r="AA187" i="3" s="1"/>
  <c r="Z188" i="3"/>
  <c r="AA188" i="3" s="1"/>
  <c r="Z189" i="3"/>
  <c r="AA189" i="3" s="1"/>
  <c r="Z190" i="3"/>
  <c r="AA190" i="3" s="1"/>
  <c r="Z191" i="3"/>
  <c r="AA191" i="3" s="1"/>
  <c r="Z192" i="3"/>
  <c r="AA192" i="3" s="1"/>
  <c r="Z193" i="3"/>
  <c r="AA193" i="3" s="1"/>
  <c r="Z194" i="3"/>
  <c r="AA194" i="3" s="1"/>
  <c r="Z195" i="3"/>
  <c r="AA195" i="3" s="1"/>
  <c r="Z196" i="3"/>
  <c r="AA196" i="3" s="1"/>
  <c r="Z197" i="3"/>
  <c r="AA197" i="3" s="1"/>
  <c r="Z198" i="3"/>
  <c r="AA198" i="3" s="1"/>
  <c r="Z199" i="3"/>
  <c r="AA199" i="3" s="1"/>
  <c r="Z200" i="3"/>
  <c r="AA200" i="3" s="1"/>
  <c r="Z201" i="3"/>
  <c r="AA201" i="3" s="1"/>
  <c r="Z202" i="3"/>
  <c r="AA202" i="3" s="1"/>
  <c r="Z203" i="3"/>
  <c r="AA203" i="3" s="1"/>
  <c r="Z204" i="3"/>
  <c r="AA204" i="3" s="1"/>
  <c r="Z205" i="3"/>
  <c r="AA205" i="3" s="1"/>
  <c r="Z206" i="3"/>
  <c r="AA206" i="3" s="1"/>
  <c r="Z207" i="3"/>
  <c r="AA207" i="3" s="1"/>
  <c r="Z208" i="3"/>
  <c r="AA208" i="3" s="1"/>
  <c r="Z209" i="3"/>
  <c r="AA209" i="3" s="1"/>
  <c r="Z210" i="3"/>
  <c r="AA210" i="3" s="1"/>
  <c r="Z211" i="3"/>
  <c r="AA211" i="3" s="1"/>
  <c r="Z212" i="3"/>
  <c r="AA212" i="3" s="1"/>
  <c r="Z213" i="3"/>
  <c r="AA213" i="3" s="1"/>
  <c r="Z214" i="3"/>
  <c r="AA214" i="3" s="1"/>
  <c r="Z215" i="3"/>
  <c r="AA215" i="3" s="1"/>
  <c r="Z216" i="3"/>
  <c r="AA216" i="3" s="1"/>
  <c r="Z217" i="3"/>
  <c r="AA217" i="3" s="1"/>
  <c r="Z218" i="3"/>
  <c r="AA218" i="3" s="1"/>
  <c r="Z219" i="3"/>
  <c r="AA219" i="3" s="1"/>
  <c r="Z220" i="3"/>
  <c r="AA220" i="3" s="1"/>
  <c r="Z221" i="3"/>
  <c r="AA221" i="3" s="1"/>
  <c r="Z222" i="3"/>
  <c r="AA222" i="3" s="1"/>
  <c r="Z223" i="3"/>
  <c r="AA223" i="3" s="1"/>
  <c r="Z224" i="3"/>
  <c r="AA224" i="3" s="1"/>
  <c r="Z225" i="3"/>
  <c r="AA225" i="3" s="1"/>
  <c r="Z226" i="3"/>
  <c r="AA226" i="3" s="1"/>
  <c r="Z227" i="3"/>
  <c r="AA227" i="3" s="1"/>
  <c r="Z228" i="3"/>
  <c r="AA228" i="3" s="1"/>
  <c r="Z229" i="3"/>
  <c r="AA229" i="3" s="1"/>
  <c r="Z230" i="3"/>
  <c r="AA230" i="3" s="1"/>
  <c r="Z231" i="3"/>
  <c r="AA231" i="3" s="1"/>
  <c r="Z232" i="3"/>
  <c r="AA232" i="3" s="1"/>
  <c r="Z233" i="3"/>
  <c r="AA233" i="3" s="1"/>
  <c r="Z234" i="3"/>
  <c r="AA234" i="3" s="1"/>
  <c r="Z235" i="3"/>
  <c r="AA235" i="3" s="1"/>
  <c r="Z236" i="3"/>
  <c r="AA236" i="3" s="1"/>
  <c r="Z237" i="3"/>
  <c r="AA237" i="3" s="1"/>
  <c r="Z238" i="3"/>
  <c r="AA238" i="3" s="1"/>
  <c r="Z239" i="3"/>
  <c r="AA239" i="3" s="1"/>
  <c r="Z240" i="3"/>
  <c r="AA240" i="3" s="1"/>
  <c r="Z241" i="3"/>
  <c r="AA241" i="3" s="1"/>
  <c r="Z242" i="3"/>
  <c r="AA242" i="3" s="1"/>
  <c r="Z243" i="3"/>
  <c r="AA243" i="3" s="1"/>
  <c r="Z244" i="3"/>
  <c r="AA244" i="3" s="1"/>
  <c r="Z245" i="3"/>
  <c r="AA245" i="3" s="1"/>
  <c r="Z246" i="3"/>
  <c r="AA246" i="3" s="1"/>
  <c r="Z247" i="3"/>
  <c r="AA247" i="3" s="1"/>
  <c r="Z248" i="3"/>
  <c r="AA248" i="3" s="1"/>
  <c r="Z249" i="3"/>
  <c r="AA249" i="3" s="1"/>
  <c r="Z250" i="3"/>
  <c r="AA250" i="3" s="1"/>
  <c r="Z251" i="3"/>
  <c r="AA251" i="3" s="1"/>
  <c r="Z252" i="3"/>
  <c r="AA252" i="3" s="1"/>
  <c r="Z253" i="3"/>
  <c r="AA253" i="3" s="1"/>
  <c r="Z254" i="3"/>
  <c r="AA254" i="3" s="1"/>
  <c r="Z255" i="3"/>
  <c r="AA255" i="3" s="1"/>
  <c r="Z256" i="3"/>
  <c r="AA256" i="3" s="1"/>
  <c r="Z257" i="3"/>
  <c r="AA257" i="3" s="1"/>
  <c r="Z258" i="3"/>
  <c r="AA258" i="3" s="1"/>
  <c r="Z259" i="3"/>
  <c r="AA259" i="3" s="1"/>
  <c r="Z260" i="3"/>
  <c r="AA260" i="3" s="1"/>
  <c r="Z261" i="3"/>
  <c r="AA261" i="3" s="1"/>
  <c r="Z262" i="3"/>
  <c r="AA262" i="3" s="1"/>
  <c r="Z263" i="3"/>
  <c r="AA263" i="3" s="1"/>
  <c r="Z264" i="3"/>
  <c r="AA264" i="3" s="1"/>
  <c r="Z265" i="3"/>
  <c r="AA265" i="3" s="1"/>
  <c r="Z266" i="3"/>
  <c r="AA266" i="3" s="1"/>
  <c r="Z267" i="3"/>
  <c r="AA267" i="3" s="1"/>
  <c r="Z268" i="3"/>
  <c r="AA268" i="3" s="1"/>
  <c r="Z269" i="3"/>
  <c r="AA269" i="3" s="1"/>
  <c r="Z270" i="3"/>
  <c r="AA270" i="3" s="1"/>
  <c r="Z271" i="3"/>
  <c r="AA271" i="3" s="1"/>
  <c r="Z272" i="3"/>
  <c r="AA272" i="3" s="1"/>
  <c r="Z273" i="3"/>
  <c r="AA273" i="3" s="1"/>
  <c r="Z274" i="3"/>
  <c r="AA274" i="3" s="1"/>
  <c r="Z275" i="3"/>
  <c r="AA275" i="3" s="1"/>
  <c r="Z276" i="3"/>
  <c r="AA276" i="3" s="1"/>
  <c r="Z277" i="3"/>
  <c r="AA277" i="3" s="1"/>
  <c r="Z278" i="3"/>
  <c r="AA278" i="3" s="1"/>
  <c r="Z279" i="3"/>
  <c r="AA279" i="3" s="1"/>
  <c r="Z280" i="3"/>
  <c r="AA280" i="3" s="1"/>
  <c r="Z281" i="3"/>
  <c r="AA281" i="3" s="1"/>
  <c r="Z282" i="3"/>
  <c r="AA282" i="3" s="1"/>
  <c r="Z283" i="3"/>
  <c r="AA283" i="3" s="1"/>
  <c r="Z284" i="3"/>
  <c r="AA284" i="3" s="1"/>
  <c r="Z285" i="3"/>
  <c r="AA285" i="3" s="1"/>
  <c r="Z286" i="3"/>
  <c r="AA286" i="3" s="1"/>
  <c r="Z287" i="3"/>
  <c r="AA287" i="3" s="1"/>
  <c r="Z288" i="3"/>
  <c r="AA288" i="3" s="1"/>
  <c r="Z289" i="3"/>
  <c r="AA289" i="3" s="1"/>
  <c r="Z290" i="3"/>
  <c r="AA290" i="3" s="1"/>
  <c r="Z291" i="3"/>
  <c r="AA291" i="3" s="1"/>
  <c r="Z292" i="3"/>
  <c r="AA292" i="3" s="1"/>
  <c r="Z293" i="3"/>
  <c r="AA293" i="3" s="1"/>
  <c r="Z294" i="3"/>
  <c r="AA294" i="3" s="1"/>
  <c r="Z295" i="3"/>
  <c r="AA295" i="3" s="1"/>
  <c r="Z296" i="3"/>
  <c r="AA296" i="3" s="1"/>
  <c r="Z297" i="3"/>
  <c r="AA297" i="3" s="1"/>
  <c r="Z298" i="3"/>
  <c r="AA298" i="3" s="1"/>
  <c r="Z299" i="3"/>
  <c r="AA299" i="3" s="1"/>
  <c r="Z300" i="3"/>
  <c r="AA300" i="3" s="1"/>
  <c r="Z301" i="3"/>
  <c r="AA301" i="3" s="1"/>
  <c r="Z302" i="3"/>
  <c r="AA302" i="3" s="1"/>
  <c r="Z303" i="3"/>
  <c r="AA303" i="3" s="1"/>
  <c r="Z304" i="3"/>
  <c r="AA304" i="3" s="1"/>
  <c r="Z305" i="3"/>
  <c r="AA305" i="3" s="1"/>
  <c r="Z306" i="3"/>
  <c r="AA306" i="3" s="1"/>
  <c r="Z307" i="3"/>
  <c r="AA307" i="3" s="1"/>
  <c r="Z308" i="3"/>
  <c r="AA308" i="3" s="1"/>
  <c r="Z309" i="3"/>
  <c r="AA309" i="3" s="1"/>
  <c r="Z310" i="3"/>
  <c r="AA310" i="3" s="1"/>
  <c r="Z311" i="3"/>
  <c r="AA311" i="3" s="1"/>
  <c r="Z312" i="3"/>
  <c r="AA312" i="3" s="1"/>
  <c r="Z313" i="3"/>
  <c r="AA313" i="3" s="1"/>
  <c r="Z314" i="3"/>
  <c r="AA314" i="3" s="1"/>
  <c r="Z315" i="3"/>
  <c r="AA315" i="3" s="1"/>
  <c r="Z316" i="3"/>
  <c r="AA316" i="3" s="1"/>
  <c r="Z317" i="3"/>
  <c r="AA317" i="3" s="1"/>
  <c r="Z318" i="3"/>
  <c r="AA318" i="3" s="1"/>
  <c r="Z319" i="3"/>
  <c r="AA319" i="3" s="1"/>
  <c r="Z320" i="3"/>
  <c r="AA320" i="3" s="1"/>
  <c r="Z321" i="3"/>
  <c r="AA321" i="3" s="1"/>
  <c r="Z322" i="3"/>
  <c r="AA322" i="3" s="1"/>
  <c r="Z323" i="3"/>
  <c r="AA323" i="3" s="1"/>
  <c r="Z324" i="3"/>
  <c r="AA324" i="3" s="1"/>
  <c r="Z325" i="3"/>
  <c r="AA325" i="3" s="1"/>
  <c r="Z326" i="3"/>
  <c r="AA326" i="3" s="1"/>
  <c r="Z327" i="3"/>
  <c r="AA327" i="3" s="1"/>
  <c r="Z328" i="3"/>
  <c r="AA328" i="3" s="1"/>
  <c r="Z329" i="3"/>
  <c r="AA329" i="3" s="1"/>
  <c r="Z330" i="3"/>
  <c r="AA330" i="3" s="1"/>
  <c r="Z331" i="3"/>
  <c r="AA331" i="3" s="1"/>
  <c r="Z332" i="3"/>
  <c r="AA332" i="3" s="1"/>
  <c r="Z333" i="3"/>
  <c r="AA333" i="3" s="1"/>
  <c r="Z334" i="3"/>
  <c r="AA334" i="3" s="1"/>
  <c r="Z335" i="3"/>
  <c r="AA335" i="3" s="1"/>
  <c r="Z336" i="3"/>
  <c r="AA336" i="3" s="1"/>
  <c r="Z337" i="3"/>
  <c r="AA337" i="3" s="1"/>
  <c r="Z338" i="3"/>
  <c r="AA338" i="3" s="1"/>
  <c r="Z339" i="3"/>
  <c r="AA339" i="3" s="1"/>
  <c r="Z340" i="3"/>
  <c r="AA340" i="3" s="1"/>
  <c r="Z341" i="3"/>
  <c r="AA341" i="3" s="1"/>
  <c r="Z342" i="3"/>
  <c r="AA342" i="3" s="1"/>
  <c r="Z343" i="3"/>
  <c r="AA343" i="3" s="1"/>
  <c r="Z344" i="3"/>
  <c r="AA344" i="3" s="1"/>
  <c r="Z345" i="3"/>
  <c r="AA345" i="3" s="1"/>
  <c r="Z346" i="3"/>
  <c r="AA346" i="3" s="1"/>
  <c r="Z347" i="3"/>
  <c r="AA347" i="3" s="1"/>
  <c r="Z348" i="3"/>
  <c r="AA348" i="3" s="1"/>
  <c r="Z349" i="3"/>
  <c r="AA349" i="3" s="1"/>
  <c r="Z350" i="3"/>
  <c r="AA350" i="3" s="1"/>
  <c r="Z351" i="3"/>
  <c r="AA351" i="3" s="1"/>
  <c r="Z352" i="3"/>
  <c r="AA352" i="3" s="1"/>
  <c r="Z353" i="3"/>
  <c r="AA353" i="3" s="1"/>
  <c r="Z354" i="3"/>
  <c r="AA354" i="3" s="1"/>
  <c r="Z355" i="3"/>
  <c r="AA355" i="3" s="1"/>
  <c r="Z356" i="3"/>
  <c r="AA356" i="3" s="1"/>
  <c r="Z357" i="3"/>
  <c r="AA357" i="3" s="1"/>
  <c r="Z358" i="3"/>
  <c r="AA358" i="3" s="1"/>
  <c r="Z359" i="3"/>
  <c r="AA359" i="3" s="1"/>
  <c r="Z360" i="3"/>
  <c r="AA360" i="3" s="1"/>
  <c r="Z361" i="3"/>
  <c r="AA361" i="3" s="1"/>
  <c r="Z362" i="3"/>
  <c r="AA362" i="3" s="1"/>
  <c r="Z363" i="3"/>
  <c r="AA363" i="3" s="1"/>
  <c r="Z364" i="3"/>
  <c r="AA364" i="3" s="1"/>
  <c r="Z365" i="3"/>
  <c r="AA365" i="3" s="1"/>
  <c r="Z366" i="3"/>
  <c r="AA366" i="3" s="1"/>
  <c r="Z367" i="3"/>
  <c r="AA367" i="3" s="1"/>
  <c r="Z368" i="3"/>
  <c r="AA368" i="3" s="1"/>
  <c r="Z369" i="3"/>
  <c r="AA369" i="3" s="1"/>
  <c r="Z370" i="3"/>
  <c r="AA370" i="3" s="1"/>
  <c r="Z371" i="3"/>
  <c r="AA371" i="3" s="1"/>
  <c r="Z372" i="3"/>
  <c r="AA372" i="3" s="1"/>
  <c r="Z373" i="3"/>
  <c r="AA373" i="3" s="1"/>
  <c r="Z374" i="3"/>
  <c r="AA374" i="3" s="1"/>
  <c r="Z375" i="3"/>
  <c r="AA375" i="3" s="1"/>
  <c r="Z376" i="3"/>
  <c r="AA376" i="3" s="1"/>
  <c r="Z377" i="3"/>
  <c r="AA377" i="3" s="1"/>
  <c r="Z378" i="3"/>
  <c r="AA378" i="3" s="1"/>
  <c r="Z379" i="3"/>
  <c r="AA379" i="3" s="1"/>
  <c r="Z380" i="3"/>
  <c r="AA380" i="3" s="1"/>
  <c r="Z381" i="3"/>
  <c r="AA381" i="3" s="1"/>
  <c r="Z382" i="3"/>
  <c r="AA382" i="3" s="1"/>
  <c r="Z383" i="3"/>
  <c r="AA383" i="3" s="1"/>
  <c r="Z384" i="3"/>
  <c r="AA384" i="3" s="1"/>
  <c r="Z385" i="3"/>
  <c r="AA385" i="3" s="1"/>
  <c r="Z386" i="3"/>
  <c r="AA386" i="3" s="1"/>
  <c r="Z387" i="3"/>
  <c r="AA387" i="3" s="1"/>
  <c r="Z388" i="3"/>
  <c r="AA388" i="3" s="1"/>
  <c r="Z389" i="3"/>
  <c r="AA389" i="3" s="1"/>
  <c r="Z390" i="3"/>
  <c r="AA390" i="3" s="1"/>
  <c r="Z391" i="3"/>
  <c r="AA391" i="3" s="1"/>
  <c r="Z392" i="3"/>
  <c r="AA392" i="3" s="1"/>
  <c r="Z393" i="3"/>
  <c r="AA393" i="3" s="1"/>
  <c r="Z394" i="3"/>
  <c r="AA394" i="3" s="1"/>
  <c r="Z395" i="3"/>
  <c r="AA395" i="3" s="1"/>
  <c r="Z396" i="3"/>
  <c r="AA396" i="3" s="1"/>
  <c r="Z397" i="3"/>
  <c r="AA397" i="3" s="1"/>
  <c r="Z398" i="3"/>
  <c r="AA398" i="3" s="1"/>
  <c r="Z399" i="3"/>
  <c r="AA399" i="3" s="1"/>
  <c r="Z400" i="3"/>
  <c r="AA400" i="3" s="1"/>
  <c r="Z401" i="3"/>
  <c r="AA401" i="3" s="1"/>
  <c r="Z402" i="3"/>
  <c r="AA402" i="3" s="1"/>
  <c r="Z403" i="3"/>
  <c r="AA403" i="3" s="1"/>
  <c r="Z404" i="3"/>
  <c r="AA404" i="3" s="1"/>
  <c r="Z405" i="3"/>
  <c r="AA405" i="3" s="1"/>
  <c r="Z406" i="3"/>
  <c r="AA406" i="3" s="1"/>
  <c r="Z407" i="3"/>
  <c r="AA407" i="3" s="1"/>
  <c r="Z408" i="3"/>
  <c r="AA408" i="3" s="1"/>
  <c r="Z409" i="3"/>
  <c r="AA409" i="3" s="1"/>
  <c r="Z410" i="3"/>
  <c r="AA410" i="3" s="1"/>
  <c r="Z411" i="3"/>
  <c r="AA411" i="3" s="1"/>
  <c r="Z412" i="3"/>
  <c r="AA412" i="3" s="1"/>
  <c r="Z413" i="3"/>
  <c r="AA413" i="3" s="1"/>
  <c r="Z414" i="3"/>
  <c r="AA414" i="3" s="1"/>
  <c r="Z415" i="3"/>
  <c r="AA415" i="3" s="1"/>
  <c r="Z416" i="3"/>
  <c r="AA416" i="3" s="1"/>
  <c r="Z417" i="3"/>
  <c r="AA417" i="3" s="1"/>
  <c r="Z418" i="3"/>
  <c r="AA418" i="3" s="1"/>
  <c r="Z419" i="3"/>
  <c r="AA419" i="3" s="1"/>
  <c r="Z420" i="3"/>
  <c r="AA420" i="3" s="1"/>
  <c r="Z421" i="3"/>
  <c r="AA421" i="3" s="1"/>
  <c r="Z422" i="3"/>
  <c r="AA422" i="3" s="1"/>
  <c r="Z423" i="3"/>
  <c r="AA423" i="3" s="1"/>
  <c r="Z424" i="3"/>
  <c r="AA424" i="3" s="1"/>
  <c r="Z425" i="3"/>
  <c r="AA425" i="3" s="1"/>
  <c r="Z426" i="3"/>
  <c r="AA426" i="3" s="1"/>
  <c r="Z427" i="3"/>
  <c r="AA427" i="3" s="1"/>
  <c r="Z428" i="3"/>
  <c r="AA428" i="3" s="1"/>
  <c r="Z429" i="3"/>
  <c r="AA429" i="3" s="1"/>
  <c r="Z430" i="3"/>
  <c r="AA430" i="3" s="1"/>
  <c r="Z431" i="3"/>
  <c r="AA431" i="3" s="1"/>
  <c r="Z432" i="3"/>
  <c r="AA432" i="3" s="1"/>
  <c r="Z433" i="3"/>
  <c r="AA433" i="3" s="1"/>
  <c r="Z434" i="3"/>
  <c r="AA434" i="3" s="1"/>
  <c r="Z435" i="3"/>
  <c r="AA435" i="3" s="1"/>
  <c r="Z436" i="3"/>
  <c r="AA436" i="3" s="1"/>
  <c r="Z437" i="3"/>
  <c r="AA437" i="3" s="1"/>
  <c r="Z438" i="3"/>
  <c r="AA438" i="3" s="1"/>
  <c r="Z439" i="3"/>
  <c r="AA439" i="3" s="1"/>
  <c r="Z440" i="3"/>
  <c r="AA440" i="3" s="1"/>
  <c r="Z441" i="3"/>
  <c r="AA441" i="3" s="1"/>
  <c r="Z442" i="3"/>
  <c r="AA442" i="3" s="1"/>
  <c r="Z443" i="3"/>
  <c r="AA443" i="3" s="1"/>
  <c r="Z444" i="3"/>
  <c r="AA444" i="3" s="1"/>
  <c r="Z445" i="3"/>
  <c r="AA445" i="3" s="1"/>
  <c r="Z446" i="3"/>
  <c r="AA446" i="3" s="1"/>
  <c r="Z447" i="3"/>
  <c r="AA447" i="3" s="1"/>
  <c r="Z448" i="3"/>
  <c r="AA448" i="3" s="1"/>
  <c r="Z3" i="3"/>
  <c r="AA3" i="3" s="1"/>
  <c r="Y84" i="3" l="1"/>
  <c r="Y3" i="3"/>
  <c r="Y132" i="3" l="1"/>
  <c r="Y4" i="3" l="1"/>
  <c r="Y5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26" i="3"/>
  <c r="Y127" i="3"/>
  <c r="Y128" i="3"/>
  <c r="Y129" i="3"/>
  <c r="Y130" i="3"/>
  <c r="Y131" i="3"/>
  <c r="Y133" i="3"/>
  <c r="Y134" i="3"/>
  <c r="Y135" i="3"/>
  <c r="Y136" i="3"/>
  <c r="Y137" i="3"/>
  <c r="Y138" i="3"/>
  <c r="Y139" i="3"/>
  <c r="Y140" i="3"/>
  <c r="Y141" i="3"/>
  <c r="Y142" i="3"/>
  <c r="Y143" i="3"/>
  <c r="Y144" i="3"/>
  <c r="Y145" i="3"/>
  <c r="Y146" i="3"/>
  <c r="Y147" i="3"/>
  <c r="Y148" i="3"/>
  <c r="Y149" i="3"/>
  <c r="Y150" i="3"/>
  <c r="Y151" i="3"/>
  <c r="Y152" i="3"/>
  <c r="Y153" i="3"/>
  <c r="Y154" i="3"/>
  <c r="Y155" i="3"/>
  <c r="Y156" i="3"/>
  <c r="Y157" i="3"/>
  <c r="Y158" i="3"/>
  <c r="Y159" i="3"/>
  <c r="Y160" i="3"/>
  <c r="Y161" i="3"/>
  <c r="Y162" i="3"/>
  <c r="Y163" i="3"/>
  <c r="Y164" i="3"/>
  <c r="Y165" i="3"/>
  <c r="Y166" i="3"/>
  <c r="Y167" i="3"/>
  <c r="Y168" i="3"/>
  <c r="Y169" i="3"/>
  <c r="Y170" i="3"/>
  <c r="Y171" i="3"/>
  <c r="Y172" i="3"/>
  <c r="Y173" i="3"/>
  <c r="Y174" i="3"/>
  <c r="Y175" i="3"/>
  <c r="Y176" i="3"/>
  <c r="Y177" i="3"/>
  <c r="Y178" i="3"/>
  <c r="Y179" i="3"/>
  <c r="Y180" i="3"/>
  <c r="Y181" i="3"/>
  <c r="Y182" i="3"/>
  <c r="Y183" i="3"/>
  <c r="Y184" i="3"/>
  <c r="Y185" i="3"/>
  <c r="Y186" i="3"/>
  <c r="Y187" i="3"/>
  <c r="Y188" i="3"/>
  <c r="Y189" i="3"/>
  <c r="Y190" i="3"/>
  <c r="Y191" i="3"/>
  <c r="Y192" i="3"/>
  <c r="Y193" i="3"/>
  <c r="Y194" i="3"/>
  <c r="Y195" i="3"/>
  <c r="Y196" i="3"/>
  <c r="Y197" i="3"/>
  <c r="Y198" i="3"/>
  <c r="Y199" i="3"/>
  <c r="Y200" i="3"/>
  <c r="Y201" i="3"/>
  <c r="Y202" i="3"/>
  <c r="Y203" i="3"/>
  <c r="Y204" i="3"/>
  <c r="Y205" i="3"/>
  <c r="Y206" i="3"/>
  <c r="Y207" i="3"/>
  <c r="Y208" i="3"/>
  <c r="Y209" i="3"/>
  <c r="Y210" i="3"/>
  <c r="Y211" i="3"/>
  <c r="Y212" i="3"/>
  <c r="Y213" i="3"/>
  <c r="Y214" i="3"/>
  <c r="Y215" i="3"/>
  <c r="Y216" i="3"/>
  <c r="Y217" i="3"/>
  <c r="Y218" i="3"/>
  <c r="Y219" i="3"/>
  <c r="Y220" i="3"/>
  <c r="Y221" i="3"/>
  <c r="Y222" i="3"/>
  <c r="Y223" i="3"/>
  <c r="Y224" i="3"/>
  <c r="Y225" i="3"/>
  <c r="Y226" i="3"/>
  <c r="Y227" i="3"/>
  <c r="Y228" i="3"/>
  <c r="Y229" i="3"/>
  <c r="Y230" i="3"/>
  <c r="Y231" i="3"/>
  <c r="Y232" i="3"/>
  <c r="Y233" i="3"/>
  <c r="Y234" i="3"/>
  <c r="Y235" i="3"/>
  <c r="Y236" i="3"/>
  <c r="Y237" i="3"/>
  <c r="Y238" i="3"/>
  <c r="Y239" i="3"/>
  <c r="Y240" i="3"/>
  <c r="Y241" i="3"/>
  <c r="Y242" i="3"/>
  <c r="Y243" i="3"/>
  <c r="Y244" i="3"/>
  <c r="Y245" i="3"/>
  <c r="Y246" i="3"/>
  <c r="Y247" i="3"/>
  <c r="Y248" i="3"/>
  <c r="Y249" i="3"/>
  <c r="Y250" i="3"/>
  <c r="Y251" i="3"/>
  <c r="Y252" i="3"/>
  <c r="Y253" i="3"/>
  <c r="Y254" i="3"/>
  <c r="Y255" i="3"/>
  <c r="Y256" i="3"/>
  <c r="Y257" i="3"/>
  <c r="Y258" i="3"/>
  <c r="Y259" i="3"/>
  <c r="Y260" i="3"/>
  <c r="Y261" i="3"/>
  <c r="Y262" i="3"/>
  <c r="Y263" i="3"/>
  <c r="Y264" i="3"/>
  <c r="Y265" i="3"/>
  <c r="Y266" i="3"/>
  <c r="Y267" i="3"/>
  <c r="Y268" i="3"/>
  <c r="Y269" i="3"/>
  <c r="Y270" i="3"/>
  <c r="Y271" i="3"/>
  <c r="Y272" i="3"/>
  <c r="Y273" i="3"/>
  <c r="Y274" i="3"/>
  <c r="Y275" i="3"/>
  <c r="Y276" i="3"/>
  <c r="Y277" i="3"/>
  <c r="Y278" i="3"/>
  <c r="Y279" i="3"/>
  <c r="Y280" i="3"/>
  <c r="Y281" i="3"/>
  <c r="Y282" i="3"/>
  <c r="Y283" i="3"/>
  <c r="Y284" i="3"/>
  <c r="Y285" i="3"/>
  <c r="Y286" i="3"/>
  <c r="Y287" i="3"/>
  <c r="Y288" i="3"/>
  <c r="Y289" i="3"/>
  <c r="Y290" i="3"/>
  <c r="Y291" i="3"/>
  <c r="Y292" i="3"/>
  <c r="Y293" i="3"/>
  <c r="Y294" i="3"/>
  <c r="Y295" i="3"/>
  <c r="Y296" i="3"/>
  <c r="Y297" i="3"/>
  <c r="Y298" i="3"/>
  <c r="Y299" i="3"/>
  <c r="Y300" i="3"/>
  <c r="Y301" i="3"/>
  <c r="Y302" i="3"/>
  <c r="Y303" i="3"/>
  <c r="Y304" i="3"/>
  <c r="Y305" i="3"/>
  <c r="Y306" i="3"/>
  <c r="Y307" i="3"/>
  <c r="Y308" i="3"/>
  <c r="Y309" i="3"/>
  <c r="Y310" i="3"/>
  <c r="Y311" i="3"/>
  <c r="Y312" i="3"/>
  <c r="Y313" i="3"/>
  <c r="Y314" i="3"/>
  <c r="Y315" i="3"/>
  <c r="Y316" i="3"/>
  <c r="Y317" i="3"/>
  <c r="Y318" i="3"/>
  <c r="Y319" i="3"/>
  <c r="Y320" i="3"/>
  <c r="Y321" i="3"/>
  <c r="Y322" i="3"/>
  <c r="Y323" i="3"/>
  <c r="Y324" i="3"/>
  <c r="Y325" i="3"/>
  <c r="Y326" i="3"/>
  <c r="Y327" i="3"/>
  <c r="Y328" i="3"/>
  <c r="Y329" i="3"/>
  <c r="Y330" i="3"/>
  <c r="Y331" i="3"/>
  <c r="Y332" i="3"/>
  <c r="Y333" i="3"/>
  <c r="Y334" i="3"/>
  <c r="Y335" i="3"/>
  <c r="Y336" i="3"/>
  <c r="Y337" i="3"/>
  <c r="Y338" i="3"/>
  <c r="Y339" i="3"/>
  <c r="Y340" i="3"/>
  <c r="Y341" i="3"/>
  <c r="Y342" i="3"/>
  <c r="Y343" i="3"/>
  <c r="Y344" i="3"/>
  <c r="Y345" i="3"/>
  <c r="Y346" i="3"/>
  <c r="Y347" i="3"/>
  <c r="Y348" i="3"/>
  <c r="Y349" i="3"/>
  <c r="Y350" i="3"/>
  <c r="Y351" i="3"/>
  <c r="Y352" i="3"/>
  <c r="Y353" i="3"/>
  <c r="Y354" i="3"/>
  <c r="Y355" i="3"/>
  <c r="Y356" i="3"/>
  <c r="Y357" i="3"/>
  <c r="Y358" i="3"/>
  <c r="Y359" i="3"/>
  <c r="Y360" i="3"/>
  <c r="Y361" i="3"/>
  <c r="Y362" i="3"/>
  <c r="Y363" i="3"/>
  <c r="Y364" i="3"/>
  <c r="Y365" i="3"/>
  <c r="Y366" i="3"/>
  <c r="Y367" i="3"/>
  <c r="Y368" i="3"/>
  <c r="Y369" i="3"/>
  <c r="Y370" i="3"/>
  <c r="Y371" i="3"/>
  <c r="Y372" i="3"/>
  <c r="Y373" i="3"/>
  <c r="Y374" i="3"/>
  <c r="Y375" i="3"/>
  <c r="Y376" i="3"/>
  <c r="Y377" i="3"/>
  <c r="Y378" i="3"/>
  <c r="Y379" i="3"/>
  <c r="Y380" i="3"/>
  <c r="Y381" i="3"/>
  <c r="Y382" i="3"/>
  <c r="Y383" i="3"/>
  <c r="Y384" i="3"/>
  <c r="Y385" i="3"/>
  <c r="Y386" i="3"/>
  <c r="Y387" i="3"/>
  <c r="Y388" i="3"/>
  <c r="Y389" i="3"/>
  <c r="Y390" i="3"/>
  <c r="Y391" i="3"/>
  <c r="Y392" i="3"/>
  <c r="Y393" i="3"/>
  <c r="Y394" i="3"/>
  <c r="Y395" i="3"/>
  <c r="Y396" i="3"/>
  <c r="Y397" i="3"/>
  <c r="Y398" i="3"/>
  <c r="Y399" i="3"/>
  <c r="Y400" i="3"/>
  <c r="Y401" i="3"/>
  <c r="Y402" i="3"/>
  <c r="Y403" i="3"/>
  <c r="Y404" i="3"/>
  <c r="Y405" i="3"/>
  <c r="Y406" i="3"/>
  <c r="Y407" i="3"/>
  <c r="Y408" i="3"/>
  <c r="Y409" i="3"/>
  <c r="Y410" i="3"/>
  <c r="Y411" i="3"/>
  <c r="Y412" i="3"/>
  <c r="Y413" i="3"/>
  <c r="Y414" i="3"/>
  <c r="Y415" i="3"/>
  <c r="Y416" i="3"/>
  <c r="Y417" i="3"/>
  <c r="Y418" i="3"/>
  <c r="Y419" i="3"/>
  <c r="Y420" i="3"/>
  <c r="Y421" i="3"/>
  <c r="Y422" i="3"/>
  <c r="Y423" i="3"/>
  <c r="Y424" i="3"/>
  <c r="Y425" i="3"/>
  <c r="Y426" i="3"/>
  <c r="Y427" i="3"/>
  <c r="Y428" i="3"/>
  <c r="Y429" i="3"/>
  <c r="Y430" i="3"/>
  <c r="Y431" i="3"/>
  <c r="Y432" i="3"/>
  <c r="Y433" i="3"/>
  <c r="Y434" i="3"/>
  <c r="Y435" i="3"/>
  <c r="Y436" i="3"/>
  <c r="Y437" i="3"/>
  <c r="Y438" i="3"/>
  <c r="Y439" i="3"/>
  <c r="Y440" i="3"/>
  <c r="Y441" i="3"/>
  <c r="Y442" i="3"/>
  <c r="Y443" i="3"/>
  <c r="Y444" i="3"/>
  <c r="Y445" i="3"/>
  <c r="Y446" i="3"/>
  <c r="Y447" i="3"/>
  <c r="Y448" i="3"/>
  <c r="C7" i="1" l="1"/>
  <c r="C6" i="1"/>
  <c r="C5" i="1"/>
  <c r="C4" i="1"/>
  <c r="J449" i="3" l="1"/>
  <c r="P449" i="3"/>
  <c r="Q449" i="3"/>
  <c r="R449" i="3"/>
  <c r="S449" i="3"/>
  <c r="T449" i="3"/>
  <c r="U449" i="3"/>
  <c r="V449" i="3"/>
  <c r="W449" i="3"/>
  <c r="F449" i="3"/>
  <c r="G449" i="3"/>
  <c r="H449" i="3"/>
  <c r="I449" i="3"/>
  <c r="K449" i="3"/>
  <c r="L449" i="3"/>
  <c r="M449" i="3"/>
  <c r="N449" i="3"/>
  <c r="O449" i="3"/>
  <c r="D50" i="1"/>
  <c r="O451" i="3" l="1"/>
  <c r="E54" i="1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2" i="6"/>
  <c r="F51" i="1" l="1"/>
  <c r="D51" i="1"/>
  <c r="D52" i="1"/>
  <c r="D47" i="1"/>
  <c r="D49" i="1"/>
  <c r="D53" i="1"/>
  <c r="D48" i="1"/>
  <c r="G49" i="1"/>
  <c r="F49" i="1"/>
  <c r="G50" i="1"/>
  <c r="F50" i="1"/>
  <c r="G51" i="1"/>
  <c r="G52" i="1"/>
  <c r="F52" i="1"/>
  <c r="F48" i="1"/>
  <c r="G53" i="1"/>
  <c r="F53" i="1"/>
  <c r="G47" i="1"/>
  <c r="G48" i="1"/>
  <c r="F47" i="1"/>
  <c r="F17" i="1"/>
  <c r="F15" i="1"/>
  <c r="F13" i="1"/>
  <c r="E16" i="1"/>
  <c r="G17" i="1"/>
  <c r="G15" i="1"/>
  <c r="G13" i="1"/>
  <c r="D17" i="1"/>
  <c r="D15" i="1"/>
  <c r="D13" i="1"/>
  <c r="E13" i="1"/>
  <c r="E17" i="1"/>
  <c r="E15" i="1"/>
  <c r="E14" i="1"/>
  <c r="F16" i="1"/>
  <c r="F14" i="1"/>
  <c r="D14" i="1"/>
  <c r="G16" i="1"/>
  <c r="G14" i="1"/>
  <c r="D16" i="1"/>
  <c r="E30" i="1"/>
  <c r="F37" i="1"/>
  <c r="F27" i="1"/>
  <c r="D40" i="1"/>
  <c r="E26" i="1"/>
  <c r="F35" i="1"/>
  <c r="F26" i="1"/>
  <c r="F34" i="1"/>
  <c r="F25" i="1"/>
  <c r="D38" i="1"/>
  <c r="F28" i="1"/>
  <c r="F43" i="1"/>
  <c r="F33" i="1"/>
  <c r="D35" i="1"/>
  <c r="G35" i="1" s="1"/>
  <c r="F38" i="1"/>
  <c r="F41" i="1"/>
  <c r="F32" i="1"/>
  <c r="F40" i="1"/>
  <c r="F31" i="1"/>
  <c r="D34" i="1"/>
  <c r="F39" i="1"/>
  <c r="F30" i="1"/>
  <c r="D33" i="1"/>
  <c r="D41" i="1"/>
  <c r="D26" i="1"/>
  <c r="D25" i="1"/>
  <c r="D28" i="1"/>
  <c r="D27" i="1"/>
  <c r="F21" i="1"/>
  <c r="G21" i="1" s="1"/>
  <c r="D21" i="1"/>
  <c r="E21" i="1" s="1"/>
  <c r="B21" i="1"/>
  <c r="C21" i="1" s="1"/>
  <c r="C16" i="1"/>
  <c r="C13" i="1"/>
  <c r="C12" i="1"/>
  <c r="C11" i="1"/>
  <c r="F11" i="1" s="1"/>
  <c r="C17" i="1"/>
  <c r="D54" i="1" l="1"/>
  <c r="F54" i="1"/>
  <c r="G33" i="1"/>
  <c r="G27" i="1"/>
  <c r="G28" i="1"/>
  <c r="F36" i="1"/>
  <c r="G34" i="1"/>
  <c r="G25" i="1"/>
  <c r="G41" i="1"/>
  <c r="F42" i="1"/>
  <c r="D12" i="1"/>
  <c r="F12" i="1"/>
  <c r="G26" i="1"/>
  <c r="G40" i="1"/>
  <c r="G38" i="1"/>
  <c r="F29" i="1"/>
  <c r="E36" i="1"/>
  <c r="E44" i="1" s="1"/>
  <c r="D29" i="1"/>
  <c r="D11" i="1"/>
  <c r="G54" i="1" l="1"/>
  <c r="F44" i="1"/>
  <c r="G29" i="1"/>
  <c r="D37" i="1" l="1"/>
  <c r="G37" i="1" s="1"/>
  <c r="C15" i="1" l="1"/>
  <c r="C14" i="1"/>
  <c r="D31" i="1" l="1"/>
  <c r="G31" i="1" s="1"/>
  <c r="D32" i="1" l="1"/>
  <c r="G32" i="1" s="1"/>
  <c r="D30" i="1" l="1"/>
  <c r="D36" i="1" l="1"/>
  <c r="G30" i="1"/>
  <c r="D39" i="1" l="1"/>
  <c r="D43" i="1"/>
  <c r="G43" i="1" s="1"/>
  <c r="G39" i="1" l="1"/>
  <c r="D42" i="1"/>
  <c r="G42" i="1" l="1"/>
  <c r="D44" i="1"/>
  <c r="G36" i="1"/>
  <c r="G44" i="1" l="1"/>
  <c r="O454" i="3" l="1"/>
</calcChain>
</file>

<file path=xl/sharedStrings.xml><?xml version="1.0" encoding="utf-8"?>
<sst xmlns="http://schemas.openxmlformats.org/spreadsheetml/2006/main" count="19873" uniqueCount="765">
  <si>
    <t>Charter Name</t>
  </si>
  <si>
    <t>CMO / Organization</t>
  </si>
  <si>
    <t>EDCOE ID</t>
  </si>
  <si>
    <t>CDS #</t>
  </si>
  <si>
    <t>Year in SELPA</t>
  </si>
  <si>
    <t>Description</t>
  </si>
  <si>
    <t>Allocation</t>
  </si>
  <si>
    <t>Reallocation</t>
  </si>
  <si>
    <t>Accrual</t>
  </si>
  <si>
    <t>Totals</t>
  </si>
  <si>
    <t>IDEA-American Rescue Plan</t>
  </si>
  <si>
    <t>IDEA-Federal Grant</t>
  </si>
  <si>
    <t>State AB602</t>
  </si>
  <si>
    <t>Low Incidence</t>
  </si>
  <si>
    <t>Dispute Prevention</t>
  </si>
  <si>
    <t>Learning Recovery</t>
  </si>
  <si>
    <t>Reporting Status</t>
  </si>
  <si>
    <t>Federal IDEA</t>
  </si>
  <si>
    <t>Federal ARP</t>
  </si>
  <si>
    <t>ERMHS Level 3 NPS/RTC</t>
  </si>
  <si>
    <t>ERMHS Level 3 Site Based</t>
  </si>
  <si>
    <t>Account String</t>
  </si>
  <si>
    <t>3305-0-8181-5001</t>
  </si>
  <si>
    <t>3310-0-8181-5001</t>
  </si>
  <si>
    <t>3327-0-8181-5001</t>
  </si>
  <si>
    <t>6500-0-8792-5001</t>
  </si>
  <si>
    <t>6536-0-8590-5001</t>
  </si>
  <si>
    <t>6537-0-8590-5001</t>
  </si>
  <si>
    <t>6546-0-8590-0000</t>
  </si>
  <si>
    <t>Funding Source</t>
  </si>
  <si>
    <t>Funds Requested</t>
  </si>
  <si>
    <t>Initial Request Status</t>
  </si>
  <si>
    <t>Final Expenditure Report Status</t>
  </si>
  <si>
    <t>Saved</t>
  </si>
  <si>
    <t>Needs Attention</t>
  </si>
  <si>
    <t>Submitted</t>
  </si>
  <si>
    <t>Outstanding</t>
  </si>
  <si>
    <t>IDEA-Mental Health</t>
  </si>
  <si>
    <t>State-Mental Health</t>
  </si>
  <si>
    <t>Approved</t>
  </si>
  <si>
    <t>Initial Request</t>
  </si>
  <si>
    <t>Not Required</t>
  </si>
  <si>
    <t>Final Expenditure</t>
  </si>
  <si>
    <t>Charter</t>
  </si>
  <si>
    <t>Partner</t>
  </si>
  <si>
    <t>EDCOEID</t>
  </si>
  <si>
    <t>ERMHS Level 3 Site</t>
  </si>
  <si>
    <t>ACE Charter High</t>
  </si>
  <si>
    <t>Ace</t>
  </si>
  <si>
    <t>12-13</t>
  </si>
  <si>
    <t>ACE Empower Academy</t>
  </si>
  <si>
    <t>11-12</t>
  </si>
  <si>
    <t>ACE Esperanza Middle</t>
  </si>
  <si>
    <t>14-15</t>
  </si>
  <si>
    <t>ACE Inspire Academy</t>
  </si>
  <si>
    <t>15-16</t>
  </si>
  <si>
    <t>Achieve Charter School of Chico</t>
  </si>
  <si>
    <t>Achieve Charter School of Paradise, Inc.</t>
  </si>
  <si>
    <t>21-22</t>
  </si>
  <si>
    <t>Achieve Charter School of Paradise</t>
  </si>
  <si>
    <t>18-19</t>
  </si>
  <si>
    <t>Downtown College Preparatory</t>
  </si>
  <si>
    <t>Across the Bridge Foundation</t>
  </si>
  <si>
    <t>43-69666-4330585</t>
  </si>
  <si>
    <t>Downtown College Preparatory Middle</t>
  </si>
  <si>
    <t>43-69666-0129718</t>
  </si>
  <si>
    <t>AIMS College Prep High</t>
  </si>
  <si>
    <t>AIMS k-12 College Prep Charter District</t>
  </si>
  <si>
    <t>01-61259-0111856</t>
  </si>
  <si>
    <t>22-23</t>
  </si>
  <si>
    <t>AIMS College Prep Middle</t>
  </si>
  <si>
    <t>01-61259-6113807</t>
  </si>
  <si>
    <t>American Indian Public Charter School II</t>
  </si>
  <si>
    <t>01-61259-0114363</t>
  </si>
  <si>
    <t>Albert Einstein Academies</t>
  </si>
  <si>
    <t>Albert Einstein</t>
  </si>
  <si>
    <t>10-11</t>
  </si>
  <si>
    <t>All Tribes Charter</t>
  </si>
  <si>
    <t>All Tribes American Indian Charter School, Inc.</t>
  </si>
  <si>
    <t>37-75416-6119275</t>
  </si>
  <si>
    <t>All Tribes Elementary Charter</t>
  </si>
  <si>
    <t>37-75416-0122796</t>
  </si>
  <si>
    <t>Alma Fuerte Public School</t>
  </si>
  <si>
    <t>17-18</t>
  </si>
  <si>
    <t>Alpha Cindy Avitia High School</t>
  </si>
  <si>
    <t>Alpha Public Schools, Inc</t>
  </si>
  <si>
    <t>Alpha: Blanca Alvarado Middle</t>
  </si>
  <si>
    <t>Alpha: Jose Hernandez Middle</t>
  </si>
  <si>
    <t>Cornerstone Academy Preparatory</t>
  </si>
  <si>
    <t>Alternatives in Action</t>
  </si>
  <si>
    <t>01-61119-0130625</t>
  </si>
  <si>
    <t>Audeo Charter</t>
  </si>
  <si>
    <t>Altus Institute</t>
  </si>
  <si>
    <t>08-09</t>
  </si>
  <si>
    <t>Audeo Charter School III</t>
  </si>
  <si>
    <t>Audeo II</t>
  </si>
  <si>
    <t>16-17</t>
  </si>
  <si>
    <t>Audeo Valley Charter School</t>
  </si>
  <si>
    <t>33-10330-0140780</t>
  </si>
  <si>
    <t>Charter School of San Diego</t>
  </si>
  <si>
    <t>Grossmont Secondary School</t>
  </si>
  <si>
    <t>Mirus Secondary</t>
  </si>
  <si>
    <t>09-10</t>
  </si>
  <si>
    <t>Sweetwater Secondary School</t>
  </si>
  <si>
    <t>America's Finest Charter</t>
  </si>
  <si>
    <t>Downtown Charter Academy</t>
  </si>
  <si>
    <t>Amethod Public Schools</t>
  </si>
  <si>
    <t>John Henry High</t>
  </si>
  <si>
    <t>Oakland Charter Academy</t>
  </si>
  <si>
    <t>Oakland Charter High School</t>
  </si>
  <si>
    <t>Richmond Charter Academy</t>
  </si>
  <si>
    <t>Richmond Charter Academy Benito Juarez</t>
  </si>
  <si>
    <t>ARISE High</t>
  </si>
  <si>
    <t>Aspen Meadow Public</t>
  </si>
  <si>
    <t>Aspen Public Schools, Inc.</t>
  </si>
  <si>
    <t>Aspen Ridge Public</t>
  </si>
  <si>
    <t>10-62166-0140806</t>
  </si>
  <si>
    <t>Aspen Valley Prep Academy</t>
  </si>
  <si>
    <t>Aspire Alexander Twilight College Preparatory Academy</t>
  </si>
  <si>
    <t>ASPIRE Public Schools</t>
  </si>
  <si>
    <t>Aspire Alexander Twilight Secondary Academy</t>
  </si>
  <si>
    <t>Aspire Antonio Maria Lugo Academy</t>
  </si>
  <si>
    <t>Aspire APEX Academy</t>
  </si>
  <si>
    <t>Aspire Arts and Sciences</t>
  </si>
  <si>
    <t>39-68676-0139923</t>
  </si>
  <si>
    <t>20-21</t>
  </si>
  <si>
    <t>Aspire Benjamin Holt College Preparatory Academy</t>
  </si>
  <si>
    <t>Aspire Benjamin Holt Middle School</t>
  </si>
  <si>
    <t>Aspire Berkley Maynard Academy</t>
  </si>
  <si>
    <t>Aspire Capitol Heights Academy</t>
  </si>
  <si>
    <t>Aspire College Academy</t>
  </si>
  <si>
    <t>13-14</t>
  </si>
  <si>
    <t>Aspire East Palo Alto Charter</t>
  </si>
  <si>
    <t>Aspire Golden State College Preparatory Academy</t>
  </si>
  <si>
    <t>Aspire Langston Hughes Academy</t>
  </si>
  <si>
    <t>Aspire Lionel Wilson College Preparatory Academy</t>
  </si>
  <si>
    <t>Aspire Monarch Academy</t>
  </si>
  <si>
    <t>Aspire Ollin University Preparatory Academy</t>
  </si>
  <si>
    <t>Aspire Port City Academy</t>
  </si>
  <si>
    <t>07-08</t>
  </si>
  <si>
    <t>Aspire Richmond California College Preparatory Academy</t>
  </si>
  <si>
    <t>Aspire Richmond Technology Academy</t>
  </si>
  <si>
    <t>Aspire River Oaks Academy</t>
  </si>
  <si>
    <t>Aspire Rosa Parks Academy</t>
  </si>
  <si>
    <t>Aspire Stockton 6-12 Secondary Academy</t>
  </si>
  <si>
    <t>39-68676-0139865</t>
  </si>
  <si>
    <t>Aspire Summit Charter Academy</t>
  </si>
  <si>
    <t>06-07</t>
  </si>
  <si>
    <t>Aspire Triumph Technology Academy</t>
  </si>
  <si>
    <t>Aspire University Charter</t>
  </si>
  <si>
    <t>Aspire Vanguard College Preparatory Academy</t>
  </si>
  <si>
    <t>Aspire Vincent Shalvey Academy</t>
  </si>
  <si>
    <t>Aurum Preparatory Academy</t>
  </si>
  <si>
    <t>Bella Mente Montessori Academy</t>
  </si>
  <si>
    <t>Bella Mente Charter School</t>
  </si>
  <si>
    <t>19-20</t>
  </si>
  <si>
    <t>Blue Oak Charter</t>
  </si>
  <si>
    <t>Cabrillo Point Academy</t>
  </si>
  <si>
    <t>Caliber: Beta Academy</t>
  </si>
  <si>
    <t>Caliber Beta Academy</t>
  </si>
  <si>
    <t>Caliber: ChangeMakers Academy</t>
  </si>
  <si>
    <t>California Connections Academy @ Ripon</t>
  </si>
  <si>
    <t>California Online Public Schools</t>
  </si>
  <si>
    <t>39-68650-0125849</t>
  </si>
  <si>
    <t>California Connections Academy Central Coast</t>
  </si>
  <si>
    <t>California Connections Academy Central Valley</t>
  </si>
  <si>
    <t>54-71803-0112458</t>
  </si>
  <si>
    <t>California Connections Academy Monterey Bay</t>
  </si>
  <si>
    <t>California Connections Academy North Bay</t>
  </si>
  <si>
    <t>17-64055-0129601</t>
  </si>
  <si>
    <t>California Connections Academy Southern California</t>
  </si>
  <si>
    <t>30-66464-0106765</t>
  </si>
  <si>
    <t>California School of the Arts-San Gabriel Valley</t>
  </si>
  <si>
    <t>California School of the Arts Foundation</t>
  </si>
  <si>
    <t>19-64469-0134858</t>
  </si>
  <si>
    <t>California Virtual Academy @ Fresno</t>
  </si>
  <si>
    <t>California Virtual Academies</t>
  </si>
  <si>
    <t>California Virtual Academy @ Kings</t>
  </si>
  <si>
    <t>California Virtual Academy @ San Joaquin</t>
  </si>
  <si>
    <t>California Virtual Academy @ San Mateo</t>
  </si>
  <si>
    <t>California Virtual Academy at Maricopa</t>
  </si>
  <si>
    <t>15-63628-0137687</t>
  </si>
  <si>
    <t>Insight @ San Joaquin</t>
  </si>
  <si>
    <t>39-68627-0133116</t>
  </si>
  <si>
    <t>Insight School of California</t>
  </si>
  <si>
    <t>15-63628-0127209</t>
  </si>
  <si>
    <t>Capitol Collegiate Academy</t>
  </si>
  <si>
    <t>Ceiba College Prep Academy</t>
  </si>
  <si>
    <t>Ceiba Public Schools</t>
  </si>
  <si>
    <t>Chico Country Day</t>
  </si>
  <si>
    <t>Chrysalis Charter</t>
  </si>
  <si>
    <t>45-10454-0111674</t>
  </si>
  <si>
    <t>City Heights Preparatory Charter</t>
  </si>
  <si>
    <t>Clarksville Charter School</t>
  </si>
  <si>
    <t>Classical Academy</t>
  </si>
  <si>
    <t>Classical Academies</t>
  </si>
  <si>
    <t>Classical Academy High</t>
  </si>
  <si>
    <t xml:space="preserve">Classical Academy, Vista </t>
  </si>
  <si>
    <t>Coastal Academy Charter</t>
  </si>
  <si>
    <t>Clayton Valley Charter High</t>
  </si>
  <si>
    <t>Alameda Community Learning Center</t>
  </si>
  <si>
    <t>Community Learning</t>
  </si>
  <si>
    <t>Nea Community Learning Center</t>
  </si>
  <si>
    <t>Community Roots Academy</t>
  </si>
  <si>
    <t>Community School for Creative Education</t>
  </si>
  <si>
    <t>Compass Charter Schools of Los Angeles</t>
  </si>
  <si>
    <t>Compass Charter Schools</t>
  </si>
  <si>
    <t>Compass Charter Schools of San Diego</t>
  </si>
  <si>
    <t>Compass Charter Schools of Yolo</t>
  </si>
  <si>
    <t>Conecting Waters Charter School, Central Valley</t>
  </si>
  <si>
    <t>Connecting Waters Charter Schools</t>
  </si>
  <si>
    <t>Connecting Waters Charter School, East Bay</t>
  </si>
  <si>
    <t>Contra Costa School of Performing Arts</t>
  </si>
  <si>
    <t>CORE Butte Charter</t>
  </si>
  <si>
    <t>CORE Butte, Inc</t>
  </si>
  <si>
    <t>Cottonwood</t>
  </si>
  <si>
    <t>Credo High</t>
  </si>
  <si>
    <t>49-73882-0123786</t>
  </si>
  <si>
    <t>Da Vinci Communications</t>
  </si>
  <si>
    <t>Da Vinci Charter Schools</t>
  </si>
  <si>
    <t>Da Vinci Connect</t>
  </si>
  <si>
    <t>19-76869-0128728</t>
  </si>
  <si>
    <t>Da Vinci Design</t>
  </si>
  <si>
    <t>19-76869-0119636</t>
  </si>
  <si>
    <t>Da Vinci Science</t>
  </si>
  <si>
    <t>Darnall Charter</t>
  </si>
  <si>
    <t>Delta Charter</t>
  </si>
  <si>
    <t>Delta Charter Schools</t>
  </si>
  <si>
    <t>Delta Charter Online</t>
  </si>
  <si>
    <t>Delta Home Charter</t>
  </si>
  <si>
    <t>Delta Keys Charter</t>
  </si>
  <si>
    <t>New Jerusalem</t>
  </si>
  <si>
    <t>Dixon Montessori Charter</t>
  </si>
  <si>
    <t>Dual Language Immersion North County</t>
  </si>
  <si>
    <t>e3 Civic High</t>
  </si>
  <si>
    <t>East Bay Innovation Academy</t>
  </si>
  <si>
    <t>Legacy College Prep</t>
  </si>
  <si>
    <t>Ednovate, Inc</t>
  </si>
  <si>
    <t>Achieve Academy</t>
  </si>
  <si>
    <t>Education for Change</t>
  </si>
  <si>
    <t>ASCEND</t>
  </si>
  <si>
    <t>Cox Academy</t>
  </si>
  <si>
    <t>Latitude 37.8 High School</t>
  </si>
  <si>
    <t>Lazear Charter Academy</t>
  </si>
  <si>
    <t>Learning Without Limits</t>
  </si>
  <si>
    <t>Astronaut Jose M Hernandez Academy</t>
  </si>
  <si>
    <t>El Concilio California Academies</t>
  </si>
  <si>
    <t>El Rancho Charter School</t>
  </si>
  <si>
    <t>El Sol Santa Ana Science and Arts Academy</t>
  </si>
  <si>
    <t>30-66670-6119127</t>
  </si>
  <si>
    <t>Eleanor Roosevelt Community Learning Center</t>
  </si>
  <si>
    <t>Community Montessori</t>
  </si>
  <si>
    <t>Element Education , Inc</t>
  </si>
  <si>
    <t>Dimensions Collaborative School</t>
  </si>
  <si>
    <t>Elevate Charter</t>
  </si>
  <si>
    <t>Elite Academic Academy - Mountain Empire</t>
  </si>
  <si>
    <t>Elite Academic Academy-Mountain Empire</t>
  </si>
  <si>
    <t>37-68213-0136978</t>
  </si>
  <si>
    <t>Elite Public</t>
  </si>
  <si>
    <t>Elite Public Schools</t>
  </si>
  <si>
    <t>Empower Language Academy</t>
  </si>
  <si>
    <t>Empower Charter</t>
  </si>
  <si>
    <t>Environmental Charter High</t>
  </si>
  <si>
    <t>Environmental Charter Schools</t>
  </si>
  <si>
    <t>Environmental Charter High - Gardena</t>
  </si>
  <si>
    <t>Environmental Charter Middle</t>
  </si>
  <si>
    <t>Environmental Charter Middle - Inglewood</t>
  </si>
  <si>
    <t>City Arts and Tech High</t>
  </si>
  <si>
    <t>Envision Education, Inc</t>
  </si>
  <si>
    <t>Envision Academy for Arts &amp; Technology</t>
  </si>
  <si>
    <t>Impact Academy of Arts &amp; Technology</t>
  </si>
  <si>
    <t>Epic Charter School (Excellence Performance Innovation Citizenship)</t>
  </si>
  <si>
    <t>Escuela Popular Accelerated Family Learning Center</t>
  </si>
  <si>
    <t>Escuela Popular Del Pueblo</t>
  </si>
  <si>
    <t>Escuela Popular/Center for Training and Careers</t>
  </si>
  <si>
    <t>Feather River Charter School</t>
  </si>
  <si>
    <t>Five Keys Charter (SF Sheriff's)</t>
  </si>
  <si>
    <t>Five Keys Schools and Programs</t>
  </si>
  <si>
    <t>Five Keys Independence HS (SF Sheriff's)</t>
  </si>
  <si>
    <t>Fortune</t>
  </si>
  <si>
    <t>Hardy Brown College Prep</t>
  </si>
  <si>
    <t>Francophone Charter School of Oakland</t>
  </si>
  <si>
    <t>Garvey/Allen Visual &amp; Performing Arts Academy for Science, Technology, Engineering and Mathematics</t>
  </si>
  <si>
    <t>Gateway College and Career Academy</t>
  </si>
  <si>
    <t>Community Collaborative Charter</t>
  </si>
  <si>
    <t>Gateway Community Charter Schools</t>
  </si>
  <si>
    <t>34-76505-0108837</t>
  </si>
  <si>
    <t>Community Outreach Academy</t>
  </si>
  <si>
    <t>Empowering Possibilities Charter</t>
  </si>
  <si>
    <t>Futures High</t>
  </si>
  <si>
    <t>34-76505-0101832</t>
  </si>
  <si>
    <t>Gateway International</t>
  </si>
  <si>
    <t>Higher Learning Academy</t>
  </si>
  <si>
    <t>34-76505-0113878</t>
  </si>
  <si>
    <t>Sacramento Academic and Vocational Academy-EGUSD</t>
  </si>
  <si>
    <t>Sacramento Academic and Vocational Academy-SCUSD</t>
  </si>
  <si>
    <t>SAVA - Sacramento Academic and Vocational Academy</t>
  </si>
  <si>
    <t>Gompers Preparatory Academy</t>
  </si>
  <si>
    <t>Gorman Learning Center</t>
  </si>
  <si>
    <t>Gorman Learning Center, Inc</t>
  </si>
  <si>
    <t>Gorman Learning Center San Bernadino/Santa Clarita</t>
  </si>
  <si>
    <t>Animo City of Champions Charter High</t>
  </si>
  <si>
    <t>Green Dot Public Schools California</t>
  </si>
  <si>
    <t>19-10199-0136119</t>
  </si>
  <si>
    <t>Animo Compton Charter School</t>
  </si>
  <si>
    <t>Animo Inglewood Charter High</t>
  </si>
  <si>
    <t>19-64634-1996586</t>
  </si>
  <si>
    <t>Animo Leadership High</t>
  </si>
  <si>
    <t>19-64709-1996313</t>
  </si>
  <si>
    <t>Growth Public Schools</t>
  </si>
  <si>
    <t>Guajome Learning Center</t>
  </si>
  <si>
    <t>Guajome</t>
  </si>
  <si>
    <t>Guajome Park Academy Charter</t>
  </si>
  <si>
    <t>Harriet Tubman Village Charter</t>
  </si>
  <si>
    <t>Hawking STEAM Charter</t>
  </si>
  <si>
    <t>Temecula Preparatory</t>
  </si>
  <si>
    <t>Heritage Classical</t>
  </si>
  <si>
    <t>High Tech Elementary</t>
  </si>
  <si>
    <t>High Tech High</t>
  </si>
  <si>
    <t>37-68338-0131565</t>
  </si>
  <si>
    <t>High Tech Elementary Chula Vista</t>
  </si>
  <si>
    <t>37-76471-0123059</t>
  </si>
  <si>
    <t>High Tech Elementary Explorer</t>
  </si>
  <si>
    <t>37-68338-6117683</t>
  </si>
  <si>
    <t>High Tech Elementary Mesa</t>
  </si>
  <si>
    <t>37-76471-0138776</t>
  </si>
  <si>
    <t>High Tech Elementary North County</t>
  </si>
  <si>
    <t>37-76471-0127605</t>
  </si>
  <si>
    <t>37-68338-3731247</t>
  </si>
  <si>
    <t>High Tech High Chula Vista</t>
  </si>
  <si>
    <t>37-76471-0114678</t>
  </si>
  <si>
    <t>High Tech High International</t>
  </si>
  <si>
    <t>37-68338-0106732</t>
  </si>
  <si>
    <t>High Tech High Media Arts</t>
  </si>
  <si>
    <t>37-68338-0108787</t>
  </si>
  <si>
    <t>High Tech High Mesa</t>
  </si>
  <si>
    <t>37-76471-0137067</t>
  </si>
  <si>
    <t>High Tech High North County</t>
  </si>
  <si>
    <t>37-76471-0114694</t>
  </si>
  <si>
    <t>High Tech Middle</t>
  </si>
  <si>
    <t>37-68338-0101204</t>
  </si>
  <si>
    <t>High Tech Middle Chula Vista</t>
  </si>
  <si>
    <t>37-76471-0123042</t>
  </si>
  <si>
    <t>High Tech Middle Media Arts</t>
  </si>
  <si>
    <t>37-68338-0107573</t>
  </si>
  <si>
    <t>High Tech Middle Mesa</t>
  </si>
  <si>
    <t>37-76471-0138768</t>
  </si>
  <si>
    <t>High Tech Middle North County</t>
  </si>
  <si>
    <t>37-76471-0119271</t>
  </si>
  <si>
    <t>Highland Academy</t>
  </si>
  <si>
    <t>Highland Academy Charter School, Inc.</t>
  </si>
  <si>
    <t>33-66993-0127142</t>
  </si>
  <si>
    <t>Holly Drive Leadership Academy</t>
  </si>
  <si>
    <t>Howard Gardner Community Charter</t>
  </si>
  <si>
    <t>Iftin Charter</t>
  </si>
  <si>
    <t>Empower Generations Charter</t>
  </si>
  <si>
    <t>iLead Charter</t>
  </si>
  <si>
    <t>iLEAD Agua Dulce</t>
  </si>
  <si>
    <t>iLEAD Hybrid</t>
  </si>
  <si>
    <t>iLEAD Lancaster Charter</t>
  </si>
  <si>
    <t>iLEAD Online</t>
  </si>
  <si>
    <t>Santa Clarita Valley International Charter School</t>
  </si>
  <si>
    <t>Imagine Schools Riverside</t>
  </si>
  <si>
    <t>Imagine Schools</t>
  </si>
  <si>
    <t>Barack Obama Charter</t>
  </si>
  <si>
    <t>Ingenium</t>
  </si>
  <si>
    <t>Ingenium Clarion Middle School</t>
  </si>
  <si>
    <t>Inland Leaders Charter</t>
  </si>
  <si>
    <t>Innovations Academy</t>
  </si>
  <si>
    <t>Inspire School of Arts and Sciences</t>
  </si>
  <si>
    <t>International School of Monterey</t>
  </si>
  <si>
    <t>27-66092-6118962</t>
  </si>
  <si>
    <t>Invictus Academy of Richmond</t>
  </si>
  <si>
    <t>Invictus Leadership Academy</t>
  </si>
  <si>
    <t>Invictus Leadership</t>
  </si>
  <si>
    <t>19-64733-0140111</t>
  </si>
  <si>
    <t>John Adams Academy-El Dorado Hills</t>
  </si>
  <si>
    <t>John Adams Academy</t>
  </si>
  <si>
    <t>John Adams Academy-Lincoln</t>
  </si>
  <si>
    <t>John Adams Academy-Roseville</t>
  </si>
  <si>
    <t>JCS - Cedar Cove</t>
  </si>
  <si>
    <t>Julian Charter School, Inc</t>
  </si>
  <si>
    <t>37-68163-0138628</t>
  </si>
  <si>
    <t>JCS - Manzanita</t>
  </si>
  <si>
    <t>37-10371-0138792</t>
  </si>
  <si>
    <t>JCS - Pine Valley</t>
  </si>
  <si>
    <t>37-68213-0138636</t>
  </si>
  <si>
    <t>JCS-Mountain Oaks</t>
  </si>
  <si>
    <t>JCS-Pine Hills</t>
  </si>
  <si>
    <t>Julian  Charter</t>
  </si>
  <si>
    <t>Kairos Public School Vacaville Academy</t>
  </si>
  <si>
    <t>Kavod Charter School</t>
  </si>
  <si>
    <t>Keiller Leadership Academy</t>
  </si>
  <si>
    <t>Knowledge Enlightens You (KEY) Academy</t>
  </si>
  <si>
    <t>Key Educational Group</t>
  </si>
  <si>
    <t>Kinetic Academy</t>
  </si>
  <si>
    <t>King-Chavez Academy of Excellence</t>
  </si>
  <si>
    <t>King-Chavez</t>
  </si>
  <si>
    <t>King-Chavez Arts and Athletics Academy</t>
  </si>
  <si>
    <t>King-Chavez Community High</t>
  </si>
  <si>
    <t>King-Chavez Preparatory Academy</t>
  </si>
  <si>
    <t>King-Chavez Primary Academy</t>
  </si>
  <si>
    <t>KIPP Bayview Academy</t>
  </si>
  <si>
    <t>Kipp Public Schools of Northern California</t>
  </si>
  <si>
    <t>KIPP Bayview Elementary School</t>
  </si>
  <si>
    <t>KIPP Bridge Charter School</t>
  </si>
  <si>
    <t>KIPP Heartwood Academy</t>
  </si>
  <si>
    <t>KIPP Heritage Academy</t>
  </si>
  <si>
    <t>KIPP King Collegiate High</t>
  </si>
  <si>
    <t>KIPP Navigate College Prep</t>
  </si>
  <si>
    <t>KIPP Prize Academy</t>
  </si>
  <si>
    <t>KIPP San Francisco Bay Academy</t>
  </si>
  <si>
    <t>KIPP San Francisco College Preparatory</t>
  </si>
  <si>
    <t>KIPP San Jose Collegiate</t>
  </si>
  <si>
    <t>KIPP Stockton</t>
  </si>
  <si>
    <t>39-68676-0140616</t>
  </si>
  <si>
    <t>KIPP Summit Academy</t>
  </si>
  <si>
    <t>KIPP University Park</t>
  </si>
  <si>
    <t>39-68676-0141358</t>
  </si>
  <si>
    <t>KIPP Academy of Opportunity</t>
  </si>
  <si>
    <t>KIPP SoCal Public Schools</t>
  </si>
  <si>
    <t>KIPP Adelante Preparatory Academy</t>
  </si>
  <si>
    <t>KIPP Comienza Community Prep</t>
  </si>
  <si>
    <t>KIPP Compton Community School</t>
  </si>
  <si>
    <t>KIPP Corazon Academy</t>
  </si>
  <si>
    <t>KIPP Iluminar Academy</t>
  </si>
  <si>
    <t>KIPP Poder</t>
  </si>
  <si>
    <t>19-10199-0140772</t>
  </si>
  <si>
    <t>KIPP Promesa Prep</t>
  </si>
  <si>
    <t>KIPP Raices Academy</t>
  </si>
  <si>
    <t>KIPP Scholar Academy</t>
  </si>
  <si>
    <t>KIPP Sol Academy</t>
  </si>
  <si>
    <t>Leadership Public Schools - Hayward</t>
  </si>
  <si>
    <t>Leadership Public Schools</t>
  </si>
  <si>
    <t>Leadership Public Schools: Richmond</t>
  </si>
  <si>
    <t>LPS: Oakland R &amp; D Campus</t>
  </si>
  <si>
    <t>Learning Choice Academy</t>
  </si>
  <si>
    <t>Learning Choice Academy-Chula Vista</t>
  </si>
  <si>
    <t>The Learning Choice Academy - East County</t>
  </si>
  <si>
    <t xml:space="preserve">Life Source International Charter School </t>
  </si>
  <si>
    <t>Life Source</t>
  </si>
  <si>
    <t>Lifeline Education Charter</t>
  </si>
  <si>
    <t>Alta Vista Innovation High School</t>
  </si>
  <si>
    <t>Lifelong Learning Administration Corporation</t>
  </si>
  <si>
    <t>Antelope Valley Learning Academy</t>
  </si>
  <si>
    <t>Assurance Learning Academy</t>
  </si>
  <si>
    <t>Desert Sands Charter High School</t>
  </si>
  <si>
    <t>Diego Hills Central</t>
  </si>
  <si>
    <t>Diego Valley East Public Charter</t>
  </si>
  <si>
    <t>Mission Academy</t>
  </si>
  <si>
    <t>Mission View Public School</t>
  </si>
  <si>
    <t>Orange County Workforce Innovation High School</t>
  </si>
  <si>
    <t>San Diego Mission Academy</t>
  </si>
  <si>
    <t>San Diego Workforce Innovation High School</t>
  </si>
  <si>
    <t>Vista Norte Public Charter School</t>
  </si>
  <si>
    <t>Vista Real Charter High School</t>
  </si>
  <si>
    <t>Lighthouse Community Charter</t>
  </si>
  <si>
    <t>Lighthouse Community</t>
  </si>
  <si>
    <t>Lighthouse Community Charter High</t>
  </si>
  <si>
    <t>Lodestar: A Lighthouse Community Charter Public School</t>
  </si>
  <si>
    <t>Literacy First Charter Schools</t>
  </si>
  <si>
    <t>37-10371-6119119</t>
  </si>
  <si>
    <t>MAAC Community Charter</t>
  </si>
  <si>
    <t>Magnolia Science Academy</t>
  </si>
  <si>
    <t>Magnolia Public Schools</t>
  </si>
  <si>
    <t>Magnolia Science Academy - Santa Ana</t>
  </si>
  <si>
    <t>Magnolia Science Academy 2</t>
  </si>
  <si>
    <t>Magnolia Science Academy 3</t>
  </si>
  <si>
    <t>Magnolia Science Academy 5</t>
  </si>
  <si>
    <t>Magnolia Science Academy San Diego</t>
  </si>
  <si>
    <t>Making Waves Academy</t>
  </si>
  <si>
    <t>Manzanita Middle</t>
  </si>
  <si>
    <t>Manzanita Charter Middle School</t>
  </si>
  <si>
    <t>07 10074 6118368</t>
  </si>
  <si>
    <t>McGill School of Success</t>
  </si>
  <si>
    <t>Method Schools, LA</t>
  </si>
  <si>
    <t>Method Schools</t>
  </si>
  <si>
    <t>19-75309-0137703</t>
  </si>
  <si>
    <t>MethodSchools</t>
  </si>
  <si>
    <t>37-68049-0129221</t>
  </si>
  <si>
    <t>Mission Preparatory</t>
  </si>
  <si>
    <t>Mission Vista Academy</t>
  </si>
  <si>
    <t>Monarch River Academy</t>
  </si>
  <si>
    <t>Museum</t>
  </si>
  <si>
    <t>Gilroy Prep</t>
  </si>
  <si>
    <t>Navigator Schools</t>
  </si>
  <si>
    <t>Hayward Collegiate</t>
  </si>
  <si>
    <t>Hollister Prep</t>
  </si>
  <si>
    <t>Watsonville Prep School</t>
  </si>
  <si>
    <t>New West Charter</t>
  </si>
  <si>
    <t>New West Charter Middle School, Inc.</t>
  </si>
  <si>
    <t>19-75663-6120158</t>
  </si>
  <si>
    <t>Nord Country School</t>
  </si>
  <si>
    <t>Nord Country School, Inc</t>
  </si>
  <si>
    <t>North Valley Military Institute College Preparatory Academy</t>
  </si>
  <si>
    <t>19-10199-0100776</t>
  </si>
  <si>
    <t>NOVA Academy - Coachella</t>
  </si>
  <si>
    <t>NOVA Academy</t>
  </si>
  <si>
    <t>33-73676-0121673</t>
  </si>
  <si>
    <t>Nova Academy Early College High</t>
  </si>
  <si>
    <t>30-66670-0106567</t>
  </si>
  <si>
    <t>Novato Charter School</t>
  </si>
  <si>
    <t>21-65417-6113229</t>
  </si>
  <si>
    <t>Oakland Military Institute, College Preparatory Academy</t>
  </si>
  <si>
    <t>Oakland School for the Arts</t>
  </si>
  <si>
    <t>Old Town Academy K-8 Charter</t>
  </si>
  <si>
    <t>Olive Grove Charter School: Buellton</t>
  </si>
  <si>
    <t>Olive Grove Charter Schools, Inc</t>
  </si>
  <si>
    <t>Olive Grove Charter School: Lompoc</t>
  </si>
  <si>
    <t>Olive Grove Charter School: Orcutt/Santa Maria</t>
  </si>
  <si>
    <t>Olive Grove Charter School: Santa Barbara</t>
  </si>
  <si>
    <t>OCASA College Prep</t>
  </si>
  <si>
    <t>Orange County Academy of Sciences and Arts</t>
  </si>
  <si>
    <t>30 66464 0140061</t>
  </si>
  <si>
    <t>Orange County Classical Academy II</t>
  </si>
  <si>
    <t>Orange County Classical Academy</t>
  </si>
  <si>
    <t>Orange County Educational Arts Academy</t>
  </si>
  <si>
    <t>30-66670-0109066</t>
  </si>
  <si>
    <t>OCSA</t>
  </si>
  <si>
    <t>Orange County School of the Arts</t>
  </si>
  <si>
    <t>30-66670-3030723</t>
  </si>
  <si>
    <t>Oxford Preparatory Academy -- Saddleback Valley</t>
  </si>
  <si>
    <t>Oxford</t>
  </si>
  <si>
    <t>Oxford Preparatory Academy – South Orange County</t>
  </si>
  <si>
    <t>New Pacific School - Roseville</t>
  </si>
  <si>
    <t>Pacific Charter Institute</t>
  </si>
  <si>
    <t>pending</t>
  </si>
  <si>
    <t>Sutter Peak Charter Academy</t>
  </si>
  <si>
    <t>Valley View Charter Prep</t>
  </si>
  <si>
    <t>Pacific Coast Academy</t>
  </si>
  <si>
    <t>Pacific View Charter</t>
  </si>
  <si>
    <t>Palmdale Aerospace Academy</t>
  </si>
  <si>
    <t>Paragon Collegiate Academy</t>
  </si>
  <si>
    <t>Peak to Peak Mountain Charter</t>
  </si>
  <si>
    <t>Perseverance Preparatory</t>
  </si>
  <si>
    <t>Phoenix Charter Academy College View</t>
  </si>
  <si>
    <t>Phoenix Charter Academy</t>
  </si>
  <si>
    <t>Plumas Charter</t>
  </si>
  <si>
    <t>Preuss School UCSD</t>
  </si>
  <si>
    <t>REACH Leadership STEAM Academy</t>
  </si>
  <si>
    <t>Entrepreneur High Fontana</t>
  </si>
  <si>
    <t>REAL Journey Academies</t>
  </si>
  <si>
    <t>36-10363-0140012</t>
  </si>
  <si>
    <t>Journey</t>
  </si>
  <si>
    <t>Redding School of the Arts</t>
  </si>
  <si>
    <t>Redding STEM Academy</t>
  </si>
  <si>
    <t>Rising Sun Montessori</t>
  </si>
  <si>
    <t>Delta Elementary Charter</t>
  </si>
  <si>
    <t>River Charter Schools</t>
  </si>
  <si>
    <t>River Charter Schools Lighthouse Charter</t>
  </si>
  <si>
    <t>River Montessori Elementary Charter</t>
  </si>
  <si>
    <t>Pivot Charter School North Bay</t>
  </si>
  <si>
    <t>Roads Education</t>
  </si>
  <si>
    <t>Pivot Charter School North Valley II</t>
  </si>
  <si>
    <t xml:space="preserve">Pivot Charter School Riverside  </t>
  </si>
  <si>
    <t>Pivot Charter School San Diego II</t>
  </si>
  <si>
    <t>Rocketship Academy Brilliant Minds</t>
  </si>
  <si>
    <t>Rocketship</t>
  </si>
  <si>
    <t>Rocketship Alma Academy</t>
  </si>
  <si>
    <t>Rocketship Delta Prep</t>
  </si>
  <si>
    <t>Rocketship Discovery Prep</t>
  </si>
  <si>
    <t>Rocketship Fuerza Community Prep</t>
  </si>
  <si>
    <t>Rocketship Futuro Academy</t>
  </si>
  <si>
    <t>Rocketship Los Suenos Academy</t>
  </si>
  <si>
    <t>Rocketship Mateo Sheedy Elementary</t>
  </si>
  <si>
    <t>Rocketship Mosaic</t>
  </si>
  <si>
    <t>Rocketship Redwood City</t>
  </si>
  <si>
    <t>Rocketship Rising Stars Academy</t>
  </si>
  <si>
    <t>Rocketship Si Se Puede Academy</t>
  </si>
  <si>
    <t>Rocketship Spark Academy</t>
  </si>
  <si>
    <t>American River Collegiate Academy</t>
  </si>
  <si>
    <t>Rocklin Academies</t>
  </si>
  <si>
    <t>34 10348 0140160</t>
  </si>
  <si>
    <t>Rocklin Academy</t>
  </si>
  <si>
    <t>Rocklin Academy at Meyers Street</t>
  </si>
  <si>
    <t>Rocklin Academy Gateway</t>
  </si>
  <si>
    <t>Western Sierra Collegiate Academy</t>
  </si>
  <si>
    <t>Sycamore Academy of Science and Cultural Arts</t>
  </si>
  <si>
    <t>Ronald Reagan Charter School Alliance</t>
  </si>
  <si>
    <t>Sycamore Academy of Science and Cultural Arts Chino Valley</t>
  </si>
  <si>
    <t>36-10363-0139147</t>
  </si>
  <si>
    <t>Ross Valley</t>
  </si>
  <si>
    <t>Sacramento Valley Charter</t>
  </si>
  <si>
    <t>57-72694-0124875</t>
  </si>
  <si>
    <t>Samueli Academy</t>
  </si>
  <si>
    <t>San Diego Cooperative Charter</t>
  </si>
  <si>
    <t>San Diego Cooperative</t>
  </si>
  <si>
    <t>San Jose Conservation Corps Charter</t>
  </si>
  <si>
    <t>Santiago Middle</t>
  </si>
  <si>
    <t xml:space="preserve">SBE-College Preparatory Middle School-La Mesa Spring Valley </t>
  </si>
  <si>
    <t>Scholarship Prep</t>
  </si>
  <si>
    <t>Scholarship Prep - Oceanside</t>
  </si>
  <si>
    <t>School for Entrepreunership &amp; Technology</t>
  </si>
  <si>
    <t>School of Arts and Enterprise</t>
  </si>
  <si>
    <t>San Diego Global Vision Academy</t>
  </si>
  <si>
    <t>SD Global Vision</t>
  </si>
  <si>
    <t>Anahuacalmecac International University Preparatory of North America</t>
  </si>
  <si>
    <t>Semillas Sociedad Civil</t>
  </si>
  <si>
    <t>19-64733-0132928</t>
  </si>
  <si>
    <t>Shasta Charter Academy</t>
  </si>
  <si>
    <t>Shasta Secondary Home School, Inc.</t>
  </si>
  <si>
    <t>45-70136-4530267</t>
  </si>
  <si>
    <t>Shasta View Academy</t>
  </si>
  <si>
    <t>Shasta View Academy, Inc</t>
  </si>
  <si>
    <t>Sherwood Montessori</t>
  </si>
  <si>
    <t>Sierra Academy of Expeditionary Learning</t>
  </si>
  <si>
    <t>Sierra Academy of Expeditionary Leanring</t>
  </si>
  <si>
    <t>29-66357-0124834</t>
  </si>
  <si>
    <t>Sierra Charter</t>
  </si>
  <si>
    <t>Sonoma Charter</t>
  </si>
  <si>
    <t>49-70953-6111678</t>
  </si>
  <si>
    <t>Agnes J. Johnson Charter School</t>
  </si>
  <si>
    <t>Southern Humboldt Charter Schools</t>
  </si>
  <si>
    <t>12-10124-6008221</t>
  </si>
  <si>
    <t>Citrus Springs Charter School</t>
  </si>
  <si>
    <t>Springs Charter Schools</t>
  </si>
  <si>
    <t>Pacific Springs</t>
  </si>
  <si>
    <t>Vista Springs</t>
  </si>
  <si>
    <t>Sacramento Charter High</t>
  </si>
  <si>
    <t>St. Hope</t>
  </si>
  <si>
    <t>St. HOPE Public School 7</t>
  </si>
  <si>
    <t>Dr. Lewis Dolphin Stallworth Sr. Charter</t>
  </si>
  <si>
    <t>Stallworth Charter Schools</t>
  </si>
  <si>
    <t>Stockton Collegiate International Elementary</t>
  </si>
  <si>
    <t>Stockton Collegiate</t>
  </si>
  <si>
    <t>Stockton Collegiate International Secondary</t>
  </si>
  <si>
    <t>STREAM Charter</t>
  </si>
  <si>
    <t>Summit Public School K2</t>
  </si>
  <si>
    <t>Summit</t>
  </si>
  <si>
    <t>Summit Public School: Denali</t>
  </si>
  <si>
    <t>Summit Public School: Shasta</t>
  </si>
  <si>
    <t>Summit Public School: Tahoma</t>
  </si>
  <si>
    <t>Summit Public School: Tamalpais</t>
  </si>
  <si>
    <t>Summit Leadership Academy-High Desert</t>
  </si>
  <si>
    <t>Suncoast Preparatory Academy</t>
  </si>
  <si>
    <t>Sunrise Middle</t>
  </si>
  <si>
    <t>Temecula International Academy</t>
  </si>
  <si>
    <t>Temecula Valley Charter</t>
  </si>
  <si>
    <t>Baypoint Preparatory Academy San Diego</t>
  </si>
  <si>
    <t>The Bay Group</t>
  </si>
  <si>
    <t>Tree of Life Charter</t>
  </si>
  <si>
    <t>The Beginning Project</t>
  </si>
  <si>
    <t>The Heights Charter</t>
  </si>
  <si>
    <t>37-68049-0127118</t>
  </si>
  <si>
    <t>The Language Academy of Sacramento</t>
  </si>
  <si>
    <t>Antioch Charter Academy</t>
  </si>
  <si>
    <t>The Learner-Centered School, Inc</t>
  </si>
  <si>
    <t>Antioch Charter Academy II</t>
  </si>
  <si>
    <t>The New School of San Francisco</t>
  </si>
  <si>
    <t>Ingenuity Charter</t>
  </si>
  <si>
    <t>The O'Farrell Charter Schools</t>
  </si>
  <si>
    <t>The O'Farrell Charter</t>
  </si>
  <si>
    <t>Thomas Edison Charter Academy</t>
  </si>
  <si>
    <t>Today's Fresh Start Charter</t>
  </si>
  <si>
    <t>Today's Fresh Start, Inc</t>
  </si>
  <si>
    <t>Tomorrow's Leadership Collaborative (TLC) Charter School</t>
  </si>
  <si>
    <t xml:space="preserve">Discovery Charter </t>
  </si>
  <si>
    <t>Tracy Learning Center</t>
  </si>
  <si>
    <t>39-75499-6118665</t>
  </si>
  <si>
    <t>Millennium Charter</t>
  </si>
  <si>
    <t>39-75499-0102392</t>
  </si>
  <si>
    <t>Primary Charter</t>
  </si>
  <si>
    <t>39-75499-0102384</t>
  </si>
  <si>
    <t>Team Charter Academy</t>
  </si>
  <si>
    <t>Transformational Education, Inc</t>
  </si>
  <si>
    <t>39-68676-0136283</t>
  </si>
  <si>
    <t>TEAM Charter School</t>
  </si>
  <si>
    <t>39-10397-0124958</t>
  </si>
  <si>
    <t>Trivium Charter</t>
  </si>
  <si>
    <t>Trivium Academy of Classical Education</t>
  </si>
  <si>
    <t>Trivium Charter School, Adventure</t>
  </si>
  <si>
    <t>Trivium Charter School, Voyage</t>
  </si>
  <si>
    <t>Unity Middle College High</t>
  </si>
  <si>
    <t>Yav Pem Suab Academy - Preparing for the Future Charter</t>
  </si>
  <si>
    <t>Urban Charter Schools Collective</t>
  </si>
  <si>
    <t>34-67439-0121665</t>
  </si>
  <si>
    <t>Urban Discovery Academy Charter</t>
  </si>
  <si>
    <t>Urban Montessori Charter</t>
  </si>
  <si>
    <t>Valiente College Preparatory Charter</t>
  </si>
  <si>
    <t>Valiente College Preparatory</t>
  </si>
  <si>
    <t>Vibrant Minds Charter</t>
  </si>
  <si>
    <t>Palm Lane Global Academy</t>
  </si>
  <si>
    <t>Vista Charter Public Schools</t>
  </si>
  <si>
    <t>30-66423-6027379</t>
  </si>
  <si>
    <t>Vista Condor Global Academy</t>
  </si>
  <si>
    <t>Vista Heritage Global Academy</t>
  </si>
  <si>
    <t>Vista Oaks Charter</t>
  </si>
  <si>
    <t>Westlake Charter</t>
  </si>
  <si>
    <t>Westlake</t>
  </si>
  <si>
    <t>Wildflower Open Classroom</t>
  </si>
  <si>
    <t>04-61424-0123810</t>
  </si>
  <si>
    <t>Bay Area Technology</t>
  </si>
  <si>
    <t>Willow Educational Foundation/DBA Bay Area Technology School</t>
  </si>
  <si>
    <t>Woodland Star Charter</t>
  </si>
  <si>
    <t>Yosemite Valley Charter</t>
  </si>
  <si>
    <t>Yu Ming Charter</t>
  </si>
  <si>
    <t>Yuba City Charter</t>
  </si>
  <si>
    <t>Yuba City Charter School, Inc.</t>
  </si>
  <si>
    <t>51-71464-5130125</t>
  </si>
  <si>
    <t>Report Status</t>
  </si>
  <si>
    <t>Expenditure Status</t>
  </si>
  <si>
    <t>Request Status</t>
  </si>
  <si>
    <t>Payments Rec'd</t>
  </si>
  <si>
    <t>State-NPS/RTC</t>
  </si>
  <si>
    <t>State-Site Based</t>
  </si>
  <si>
    <t>State-Per ADA</t>
  </si>
  <si>
    <t>Federal-NPS/RTC</t>
  </si>
  <si>
    <t>Federal-Site Based</t>
  </si>
  <si>
    <t>State Reallocation</t>
  </si>
  <si>
    <t>Federal Reallocation</t>
  </si>
  <si>
    <t>No</t>
  </si>
  <si>
    <t>In Sig Dis for 20-21</t>
  </si>
  <si>
    <t>In Sig Dis for 21-22</t>
  </si>
  <si>
    <t>In Sig Dis for 22-23</t>
  </si>
  <si>
    <t>Significant Disproportionality</t>
  </si>
  <si>
    <t>Significantly Disproportionate 
Fiscal year of impact:
 2020-2021</t>
  </si>
  <si>
    <t>Significantly Disproportionate 
Fiscal year of impact:
 2021-2022</t>
  </si>
  <si>
    <t>Significantly Disproportionate 
Fiscal year of impact:
 2022-2023</t>
  </si>
  <si>
    <t>Reporting Status for 2020-21</t>
  </si>
  <si>
    <t>Reporting Status for 2021-22</t>
  </si>
  <si>
    <t>Reporting Status for 2022-23</t>
  </si>
  <si>
    <t>Yes</t>
  </si>
  <si>
    <t>Total State AB602</t>
  </si>
  <si>
    <t>State Allocation</t>
  </si>
  <si>
    <t>Redistribution of recovered funds</t>
  </si>
  <si>
    <t>Prior Year Adjustments - 2020-21</t>
  </si>
  <si>
    <t>Prior Year Adjustments - 2021-22</t>
  </si>
  <si>
    <t>PY Adj
20-21</t>
  </si>
  <si>
    <t>PY Adj
21-22</t>
  </si>
  <si>
    <t>A3 Re - distribution</t>
  </si>
  <si>
    <t>NPS/RTC Reimbursement</t>
  </si>
  <si>
    <t>Per ADA Allocation</t>
  </si>
  <si>
    <t>State Mental Health RS 6500</t>
  </si>
  <si>
    <t>Site Based Reimbursement</t>
  </si>
  <si>
    <t>State-Out Of Home Care (Mental Health)</t>
  </si>
  <si>
    <t>Not Eligible</t>
  </si>
  <si>
    <t>Declined</t>
  </si>
  <si>
    <t>Set-aside fees</t>
  </si>
  <si>
    <t>Set Aside Fees</t>
  </si>
  <si>
    <t>Submit in Year End MOE</t>
  </si>
  <si>
    <t>Final Revenues and Accruals 2022-23</t>
  </si>
  <si>
    <t>Re-Accruals 2021-22</t>
  </si>
  <si>
    <t>Type</t>
  </si>
  <si>
    <t>Payable #</t>
  </si>
  <si>
    <t>Original Amount</t>
  </si>
  <si>
    <t>Amount Paid</t>
  </si>
  <si>
    <t>Reaccrual</t>
  </si>
  <si>
    <t>10-3305-0-7211-5001-9200-635-0000-00-000</t>
  </si>
  <si>
    <t>10-6536-0-7211-5001-9200-636-8303-00-000</t>
  </si>
  <si>
    <t>10-3310-0-7211-5001-9200-635-0000-00-000</t>
  </si>
  <si>
    <t>10-6500-0-7221-5001-9200-631-0000-00-000</t>
  </si>
  <si>
    <t>10-6537-0-7211-5001-9200-638-0000-00-000</t>
  </si>
  <si>
    <t>10-6546-0-7211-5001-9200-637-8202-00-000</t>
  </si>
  <si>
    <t>10-3327-0-7211-5001-9200-637-8233-00-000</t>
  </si>
  <si>
    <t>10-6546-0-7211-5001-9200-637-8233-00-000</t>
  </si>
  <si>
    <t>10-6500-0-7221-5001-9200-620-0000-00-000</t>
  </si>
  <si>
    <t>10-6500-0-7221-5001-9200-635-0000-00-000</t>
  </si>
  <si>
    <t>10-6500-0-7221-5001-9200-630-0000-00-000</t>
  </si>
  <si>
    <t>State (AB602, Low Incidence)</t>
  </si>
  <si>
    <t>Achieve Charter High School</t>
  </si>
  <si>
    <t>Epic Charter</t>
  </si>
  <si>
    <t xml:space="preserve">Charter  </t>
  </si>
  <si>
    <t>CDS</t>
  </si>
  <si>
    <t>Year</t>
  </si>
  <si>
    <t>Total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</si>
</sst>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\-00000\-0000000"/>
    <numFmt numFmtId="165" formatCode="0.0%"/>
    <numFmt numFmtId="166" formatCode="0000"/>
    <numFmt numFmtId="167" formatCode="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455F6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double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double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3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10">
    <xf numFmtId="0" fontId="0" fillId="0" borderId="0" xfId="0"/>
    <xf numFmtId="44" fontId="0" fillId="0" borderId="5" xfId="2" applyFont="1" applyBorder="1" applyAlignment="1" applyProtection="1">
      <alignment horizontal="right"/>
    </xf>
    <xf numFmtId="44" fontId="0" fillId="0" borderId="6" xfId="2" applyFont="1" applyBorder="1" applyAlignment="1" applyProtection="1">
      <alignment horizontal="right"/>
    </xf>
    <xf numFmtId="44" fontId="2" fillId="0" borderId="9" xfId="2" applyFont="1" applyBorder="1" applyAlignment="1" applyProtection="1">
      <alignment horizontal="right"/>
    </xf>
    <xf numFmtId="44" fontId="0" fillId="0" borderId="0" xfId="2" applyFont="1" applyBorder="1" applyAlignment="1" applyProtection="1">
      <alignment horizontal="right"/>
    </xf>
    <xf numFmtId="166" fontId="2" fillId="0" borderId="7" xfId="1" applyNumberFormat="1" applyFont="1" applyBorder="1" applyAlignment="1" applyProtection="1">
      <alignment horizontal="left"/>
    </xf>
    <xf numFmtId="44" fontId="2" fillId="0" borderId="8" xfId="2" applyFont="1" applyBorder="1" applyAlignment="1" applyProtection="1">
      <alignment horizontal="right"/>
    </xf>
    <xf numFmtId="44" fontId="0" fillId="0" borderId="10" xfId="2" applyFont="1" applyBorder="1" applyAlignment="1" applyProtection="1">
      <alignment horizontal="right"/>
    </xf>
    <xf numFmtId="166" fontId="1" fillId="0" borderId="4" xfId="1" applyNumberFormat="1" applyFont="1" applyBorder="1" applyAlignment="1" applyProtection="1">
      <alignment horizontal="left"/>
    </xf>
    <xf numFmtId="3" fontId="3" fillId="0" borderId="0" xfId="4" quotePrefix="1" applyAlignment="1">
      <alignment horizontal="left" vertical="center" wrapText="1"/>
    </xf>
    <xf numFmtId="3" fontId="3" fillId="0" borderId="0" xfId="4" applyAlignment="1">
      <alignment horizontal="left" vertical="center" wrapText="1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44" fontId="0" fillId="8" borderId="0" xfId="2" applyFont="1" applyFill="1" applyBorder="1" applyAlignment="1" applyProtection="1">
      <alignment horizontal="right"/>
    </xf>
    <xf numFmtId="44" fontId="0" fillId="8" borderId="10" xfId="2" applyFont="1" applyFill="1" applyBorder="1" applyAlignment="1" applyProtection="1">
      <alignment horizontal="right"/>
    </xf>
    <xf numFmtId="164" fontId="0" fillId="0" borderId="0" xfId="0" applyNumberFormat="1" applyAlignment="1">
      <alignment wrapText="1"/>
    </xf>
    <xf numFmtId="44" fontId="8" fillId="0" borderId="0" xfId="2" applyFont="1" applyBorder="1" applyAlignment="1" applyProtection="1">
      <alignment horizontal="right"/>
    </xf>
    <xf numFmtId="44" fontId="8" fillId="0" borderId="5" xfId="2" applyFont="1" applyBorder="1" applyAlignment="1" applyProtection="1">
      <alignment horizontal="right"/>
    </xf>
    <xf numFmtId="44" fontId="8" fillId="0" borderId="12" xfId="2" applyFont="1" applyBorder="1" applyAlignment="1" applyProtection="1">
      <alignment horizontal="right"/>
    </xf>
    <xf numFmtId="44" fontId="8" fillId="0" borderId="11" xfId="2" applyFont="1" applyBorder="1" applyAlignment="1" applyProtection="1">
      <alignment horizontal="right"/>
    </xf>
    <xf numFmtId="165" fontId="3" fillId="0" borderId="0" xfId="3" applyNumberFormat="1" applyFont="1" applyFill="1" applyBorder="1" applyAlignment="1" applyProtection="1">
      <alignment horizontal="left" vertical="center" shrinkToFit="1"/>
    </xf>
    <xf numFmtId="166" fontId="9" fillId="0" borderId="4" xfId="1" applyNumberFormat="1" applyFont="1" applyBorder="1" applyAlignment="1" applyProtection="1">
      <alignment horizontal="left"/>
    </xf>
    <xf numFmtId="44" fontId="10" fillId="0" borderId="0" xfId="2" applyFont="1" applyBorder="1" applyAlignment="1" applyProtection="1">
      <alignment horizontal="right"/>
    </xf>
    <xf numFmtId="44" fontId="10" fillId="0" borderId="5" xfId="2" applyFont="1" applyBorder="1" applyAlignment="1" applyProtection="1">
      <alignment horizontal="right"/>
    </xf>
    <xf numFmtId="44" fontId="10" fillId="8" borderId="0" xfId="2" applyFont="1" applyFill="1" applyBorder="1" applyAlignment="1" applyProtection="1">
      <alignment horizontal="right"/>
    </xf>
    <xf numFmtId="44" fontId="10" fillId="0" borderId="12" xfId="2" applyFont="1" applyBorder="1" applyAlignment="1" applyProtection="1">
      <alignment horizontal="right"/>
    </xf>
    <xf numFmtId="44" fontId="10" fillId="8" borderId="12" xfId="2" applyFont="1" applyFill="1" applyBorder="1" applyAlignment="1" applyProtection="1">
      <alignment horizontal="right"/>
    </xf>
    <xf numFmtId="44" fontId="10" fillId="0" borderId="11" xfId="2" applyFont="1" applyBorder="1" applyAlignment="1" applyProtection="1">
      <alignment horizontal="right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6" borderId="0" xfId="0" applyFill="1" applyAlignment="1">
      <alignment wrapText="1"/>
    </xf>
    <xf numFmtId="0" fontId="0" fillId="7" borderId="0" xfId="0" applyFill="1" applyAlignment="1">
      <alignment wrapText="1"/>
    </xf>
    <xf numFmtId="3" fontId="5" fillId="2" borderId="4" xfId="4" applyFont="1" applyFill="1" applyBorder="1" applyAlignment="1">
      <alignment horizontal="left" vertical="center" wrapText="1"/>
    </xf>
    <xf numFmtId="0" fontId="4" fillId="2" borderId="4" xfId="4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4" xfId="0" applyBorder="1"/>
    <xf numFmtId="3" fontId="6" fillId="0" borderId="4" xfId="4" applyFont="1" applyBorder="1" applyAlignment="1">
      <alignment horizontal="center" vertical="center" wrapText="1"/>
    </xf>
    <xf numFmtId="3" fontId="6" fillId="0" borderId="0" xfId="4" applyFont="1" applyAlignment="1">
      <alignment horizontal="center" vertical="center" wrapText="1"/>
    </xf>
    <xf numFmtId="3" fontId="3" fillId="0" borderId="4" xfId="4" applyBorder="1" applyAlignment="1">
      <alignment horizontal="left" vertical="center" wrapText="1"/>
    </xf>
    <xf numFmtId="49" fontId="0" fillId="0" borderId="0" xfId="0" applyNumberFormat="1" applyAlignment="1">
      <alignment horizontal="center"/>
    </xf>
    <xf numFmtId="49" fontId="0" fillId="0" borderId="5" xfId="0" applyNumberFormat="1" applyBorder="1" applyAlignment="1">
      <alignment horizontal="center"/>
    </xf>
    <xf numFmtId="0" fontId="2" fillId="0" borderId="0" xfId="0" applyFont="1"/>
    <xf numFmtId="0" fontId="2" fillId="0" borderId="5" xfId="0" applyFont="1" applyBorder="1"/>
    <xf numFmtId="164" fontId="0" fillId="0" borderId="4" xfId="0" applyNumberFormat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5" xfId="0" applyNumberFormat="1" applyBorder="1" applyAlignment="1">
      <alignment horizontal="center" wrapText="1"/>
    </xf>
    <xf numFmtId="3" fontId="5" fillId="0" borderId="0" xfId="4" applyFont="1" applyAlignment="1">
      <alignment horizontal="center" vertical="center" wrapText="1"/>
    </xf>
    <xf numFmtId="3" fontId="5" fillId="0" borderId="5" xfId="4" applyFont="1" applyBorder="1" applyAlignment="1">
      <alignment horizontal="center" vertical="center" wrapText="1"/>
    </xf>
    <xf numFmtId="3" fontId="6" fillId="0" borderId="4" xfId="4" applyFont="1" applyBorder="1" applyAlignment="1">
      <alignment vertical="center" wrapText="1"/>
    </xf>
    <xf numFmtId="3" fontId="6" fillId="0" borderId="0" xfId="4" applyFont="1" applyAlignment="1">
      <alignment vertical="center" wrapText="1"/>
    </xf>
    <xf numFmtId="3" fontId="6" fillId="0" borderId="5" xfId="4" applyFont="1" applyBorder="1" applyAlignment="1">
      <alignment vertical="center" wrapText="1"/>
    </xf>
    <xf numFmtId="3" fontId="3" fillId="0" borderId="0" xfId="4" applyAlignment="1">
      <alignment horizontal="left" vertical="center"/>
    </xf>
    <xf numFmtId="3" fontId="3" fillId="0" borderId="0" xfId="4" quotePrefix="1" applyAlignment="1">
      <alignment horizontal="left" vertical="center"/>
    </xf>
    <xf numFmtId="3" fontId="7" fillId="0" borderId="0" xfId="4" quotePrefix="1" applyFont="1" applyAlignment="1">
      <alignment horizontal="right" vertical="center" wrapText="1"/>
    </xf>
    <xf numFmtId="0" fontId="9" fillId="0" borderId="0" xfId="0" applyFont="1"/>
    <xf numFmtId="3" fontId="6" fillId="0" borderId="8" xfId="4" applyFont="1" applyBorder="1" applyAlignment="1">
      <alignment horizontal="left" vertical="center" wrapText="1"/>
    </xf>
    <xf numFmtId="3" fontId="6" fillId="0" borderId="1" xfId="4" applyFont="1" applyBorder="1" applyAlignment="1">
      <alignment vertical="center" wrapText="1"/>
    </xf>
    <xf numFmtId="3" fontId="6" fillId="0" borderId="2" xfId="4" applyFont="1" applyBorder="1" applyAlignment="1">
      <alignment vertical="center" wrapText="1"/>
    </xf>
    <xf numFmtId="3" fontId="6" fillId="0" borderId="3" xfId="4" applyFont="1" applyBorder="1" applyAlignment="1">
      <alignment vertical="center" wrapText="1"/>
    </xf>
    <xf numFmtId="3" fontId="3" fillId="0" borderId="13" xfId="4" applyBorder="1" applyAlignment="1">
      <alignment horizontal="left" vertical="center"/>
    </xf>
    <xf numFmtId="44" fontId="0" fillId="0" borderId="13" xfId="2" applyFont="1" applyBorder="1" applyAlignment="1" applyProtection="1">
      <alignment horizontal="right"/>
    </xf>
    <xf numFmtId="44" fontId="0" fillId="8" borderId="13" xfId="2" applyFont="1" applyFill="1" applyBorder="1" applyAlignment="1" applyProtection="1">
      <alignment horizontal="right"/>
    </xf>
    <xf numFmtId="3" fontId="3" fillId="0" borderId="13" xfId="4" quotePrefix="1" applyBorder="1" applyAlignment="1">
      <alignment horizontal="left" vertical="center"/>
    </xf>
    <xf numFmtId="3" fontId="3" fillId="0" borderId="13" xfId="4" quotePrefix="1" applyBorder="1" applyAlignment="1">
      <alignment horizontal="left" vertical="center" wrapText="1"/>
    </xf>
    <xf numFmtId="3" fontId="3" fillId="0" borderId="13" xfId="4" applyBorder="1" applyAlignment="1">
      <alignment horizontal="left" vertical="center" wrapText="1"/>
    </xf>
    <xf numFmtId="166" fontId="1" fillId="0" borderId="14" xfId="1" applyNumberFormat="1" applyFont="1" applyBorder="1" applyAlignment="1" applyProtection="1">
      <alignment horizontal="left"/>
    </xf>
    <xf numFmtId="44" fontId="0" fillId="0" borderId="15" xfId="2" applyFont="1" applyBorder="1" applyAlignment="1" applyProtection="1">
      <alignment horizontal="right"/>
    </xf>
    <xf numFmtId="44" fontId="0" fillId="0" borderId="17" xfId="2" applyFont="1" applyBorder="1" applyAlignment="1" applyProtection="1">
      <alignment horizontal="right"/>
    </xf>
    <xf numFmtId="44" fontId="0" fillId="8" borderId="17" xfId="2" applyFont="1" applyFill="1" applyBorder="1" applyAlignment="1" applyProtection="1">
      <alignment horizontal="right"/>
    </xf>
    <xf numFmtId="44" fontId="0" fillId="0" borderId="16" xfId="2" applyFont="1" applyBorder="1" applyAlignment="1" applyProtection="1">
      <alignment horizontal="right"/>
    </xf>
    <xf numFmtId="167" fontId="3" fillId="0" borderId="13" xfId="19" applyNumberFormat="1" applyFont="1" applyBorder="1" applyAlignment="1"/>
    <xf numFmtId="167" fontId="3" fillId="0" borderId="13" xfId="19" applyNumberFormat="1" applyFont="1" applyBorder="1" applyAlignment="1">
      <alignment wrapText="1"/>
    </xf>
    <xf numFmtId="167" fontId="3" fillId="0" borderId="13" xfId="19" applyNumberFormat="1" applyFont="1" applyFill="1" applyBorder="1" applyAlignment="1"/>
    <xf numFmtId="167" fontId="3" fillId="0" borderId="13" xfId="19" applyNumberFormat="1" applyFont="1" applyBorder="1" applyAlignment="1">
      <alignment shrinkToFit="1"/>
    </xf>
    <xf numFmtId="167" fontId="3" fillId="0" borderId="18" xfId="9" applyNumberFormat="1" applyBorder="1"/>
    <xf numFmtId="167" fontId="3" fillId="0" borderId="18" xfId="9" applyNumberFormat="1" applyBorder="1" applyAlignment="1">
      <alignment wrapText="1"/>
    </xf>
    <xf numFmtId="164" fontId="3" fillId="0" borderId="13" xfId="19" applyNumberFormat="1" applyFont="1" applyBorder="1" applyAlignment="1">
      <alignment horizontal="right"/>
    </xf>
    <xf numFmtId="164" fontId="3" fillId="0" borderId="13" xfId="19" applyNumberFormat="1" applyFont="1" applyFill="1" applyBorder="1" applyAlignment="1">
      <alignment horizontal="right"/>
    </xf>
    <xf numFmtId="164" fontId="3" fillId="0" borderId="13" xfId="19" applyNumberFormat="1" applyFont="1" applyBorder="1" applyAlignment="1">
      <alignment horizontal="right" wrapText="1"/>
    </xf>
    <xf numFmtId="167" fontId="3" fillId="0" borderId="13" xfId="19" applyNumberFormat="1" applyFont="1" applyBorder="1"/>
    <xf numFmtId="167" fontId="3" fillId="0" borderId="13" xfId="19" applyNumberFormat="1" applyFont="1" applyFill="1" applyBorder="1"/>
    <xf numFmtId="43" fontId="0" fillId="0" borderId="0" xfId="1" applyFont="1" applyFill="1"/>
    <xf numFmtId="44" fontId="0" fillId="0" borderId="0" xfId="0" applyNumberFormat="1"/>
    <xf numFmtId="43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3" fontId="4" fillId="2" borderId="1" xfId="4" applyFont="1" applyFill="1" applyBorder="1" applyAlignment="1">
      <alignment horizontal="center" vertical="center" wrapText="1"/>
    </xf>
    <xf numFmtId="3" fontId="4" fillId="2" borderId="2" xfId="4" applyFont="1" applyFill="1" applyBorder="1" applyAlignment="1">
      <alignment horizontal="center" vertical="center" wrapText="1"/>
    </xf>
    <xf numFmtId="3" fontId="4" fillId="2" borderId="3" xfId="4" applyFont="1" applyFill="1" applyBorder="1" applyAlignment="1">
      <alignment horizontal="center" vertical="center" wrapText="1"/>
    </xf>
    <xf numFmtId="0" fontId="0" fillId="3" borderId="0" xfId="0" applyFill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164" fontId="0" fillId="0" borderId="5" xfId="0" applyNumberFormat="1" applyBorder="1" applyAlignment="1">
      <alignment horizontal="center"/>
    </xf>
    <xf numFmtId="3" fontId="5" fillId="2" borderId="4" xfId="4" applyFont="1" applyFill="1" applyBorder="1" applyAlignment="1">
      <alignment horizontal="center" vertical="center" wrapText="1"/>
    </xf>
    <xf numFmtId="3" fontId="5" fillId="2" borderId="0" xfId="4" applyFont="1" applyFill="1" applyAlignment="1">
      <alignment horizontal="center" vertical="center" wrapText="1"/>
    </xf>
    <xf numFmtId="3" fontId="5" fillId="2" borderId="5" xfId="4" applyFont="1" applyFill="1" applyBorder="1" applyAlignment="1">
      <alignment horizontal="center" vertical="center" wrapText="1"/>
    </xf>
    <xf numFmtId="3" fontId="4" fillId="2" borderId="4" xfId="4" applyFont="1" applyFill="1" applyBorder="1" applyAlignment="1">
      <alignment horizontal="center" vertical="center" wrapText="1"/>
    </xf>
    <xf numFmtId="3" fontId="4" fillId="2" borderId="0" xfId="4" applyFont="1" applyFill="1" applyAlignment="1">
      <alignment horizontal="center" vertical="center" wrapText="1"/>
    </xf>
    <xf numFmtId="3" fontId="4" fillId="2" borderId="5" xfId="4" applyFont="1" applyFill="1" applyBorder="1" applyAlignment="1">
      <alignment horizontal="center" vertical="center" wrapText="1"/>
    </xf>
    <xf numFmtId="3" fontId="6" fillId="0" borderId="0" xfId="4" applyFont="1" applyAlignment="1">
      <alignment horizontal="center" vertical="center"/>
    </xf>
    <xf numFmtId="3" fontId="6" fillId="0" borderId="5" xfId="4" applyFont="1" applyBorder="1" applyAlignment="1">
      <alignment horizontal="center" vertical="center"/>
    </xf>
    <xf numFmtId="3" fontId="5" fillId="0" borderId="4" xfId="4" applyFont="1" applyBorder="1" applyAlignment="1">
      <alignment horizontal="center" vertical="center" wrapText="1"/>
    </xf>
    <xf numFmtId="3" fontId="5" fillId="0" borderId="0" xfId="4" applyFont="1" applyAlignment="1">
      <alignment horizontal="center" vertical="center" wrapText="1"/>
    </xf>
    <xf numFmtId="0" fontId="0" fillId="0" borderId="0" xfId="0" applyFill="1"/>
    <xf numFmtId="164" fontId="0" fillId="0" borderId="0" xfId="0" applyNumberFormat="1" applyFill="1"/>
  </cellXfs>
  <cellStyles count="23">
    <cellStyle name="Comma" xfId="1" builtinId="3"/>
    <cellStyle name="Comma 2" xfId="17" xr:uid="{352A1946-C538-44E2-9ED1-864215E8AC7F}"/>
    <cellStyle name="Comma 2 2" xfId="8" xr:uid="{5A581F46-60AF-471A-B754-5566DAB6520F}"/>
    <cellStyle name="Comma 3" xfId="16" xr:uid="{EFCFEF8E-B6EC-4A49-AE9E-6C52C49B59DA}"/>
    <cellStyle name="Comma 4" xfId="6" xr:uid="{01E2A2BF-26E0-4C2E-AD9C-F2E8E37B32F5}"/>
    <cellStyle name="Currency" xfId="2" builtinId="4"/>
    <cellStyle name="Currency 2 2" xfId="5" xr:uid="{F787222A-812E-4DF5-9625-89AA08FD2474}"/>
    <cellStyle name="Normal" xfId="0" builtinId="0"/>
    <cellStyle name="Normal 10" xfId="20" xr:uid="{C57D4551-6DBA-4536-86E0-F28B5932E49E}"/>
    <cellStyle name="Normal 11" xfId="21" xr:uid="{624E1205-1FA5-4390-9848-81CB86C284F6}"/>
    <cellStyle name="Normal 12" xfId="22" xr:uid="{0C36CD45-C466-4DD7-947E-2FE5AC7E28C6}"/>
    <cellStyle name="Normal 2" xfId="9" xr:uid="{0908FDF0-9193-4CF8-A6F4-88CAF6C7503E}"/>
    <cellStyle name="Normal 2 2" xfId="14" xr:uid="{D8AD17F9-FEDA-4738-B0FA-CCBD2E8B9FFF}"/>
    <cellStyle name="Normal 3" xfId="4" xr:uid="{6F650FA9-9ED5-4B73-94F7-FF118F91B19E}"/>
    <cellStyle name="Normal 4" xfId="10" xr:uid="{A709AEF3-8D0D-4447-90CF-5254E1CD8FF4}"/>
    <cellStyle name="Normal 5" xfId="11" xr:uid="{72C9CE86-DCE4-481B-9060-6DB633E8A975}"/>
    <cellStyle name="Normal 6" xfId="12" xr:uid="{BED36C33-B162-426E-934F-F9A279B1AB9D}"/>
    <cellStyle name="Normal 7" xfId="13" xr:uid="{5D299FC7-838A-40BE-8A8F-2FE3F5C36D8E}"/>
    <cellStyle name="Normal 8" xfId="15" xr:uid="{9DE99823-DA68-4760-B37F-0B664469C557}"/>
    <cellStyle name="Normal 9" xfId="18" xr:uid="{7DA42E23-D62A-4B86-990A-E573C3AD683D}"/>
    <cellStyle name="Percent" xfId="3" builtinId="5"/>
    <cellStyle name="Percent 2" xfId="19" xr:uid="{25F6FA28-D6ED-4B34-B108-A8BCBBA2E953}"/>
    <cellStyle name="Percent 3" xfId="7" xr:uid="{8F9C6160-414B-453D-BDAF-CE3B98B6AE96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O:\SELPA%20Accounting\Charter%20SELPA\2022-23\Low%20Incidence\Low%20Incidence%20Budget%202022-23.xlsx" TargetMode="External"/><Relationship Id="rId1" Type="http://schemas.openxmlformats.org/officeDocument/2006/relationships/externalLinkPath" Target="/SELPA%20Accounting/Charter%20SELPA/2022-23/Low%20Incidence/Low%20Incidence%20Budget%202022-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finnell\Downloads\Income%20Details%20(21).xlsx" TargetMode="External"/><Relationship Id="rId1" Type="http://schemas.openxmlformats.org/officeDocument/2006/relationships/externalLinkPath" Target="file:///C:\Users\efinnell\Downloads\Income%20Details%20(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udget"/>
      <sheetName val="Low Incidence 05-14-20 Wkfl"/>
      <sheetName val="LI Req not on Determination Rpt"/>
      <sheetName val="21-22 Pending"/>
      <sheetName val="Low Inc Cash Flow"/>
      <sheetName val="2022-23 Expenses"/>
      <sheetName val="2022-23 Budgets"/>
      <sheetName val="2021-22 Expenses"/>
      <sheetName val="2020-21 Expenses"/>
      <sheetName val="2019-20 Expenses"/>
      <sheetName val="2018-19 Expenses"/>
      <sheetName val="2017-18 Expenses"/>
      <sheetName val="11-21-17"/>
    </sheetNames>
    <sheetDataSet>
      <sheetData sheetId="0"/>
      <sheetData sheetId="1"/>
      <sheetData sheetId="2"/>
      <sheetData sheetId="3"/>
      <sheetData sheetId="4">
        <row r="452">
          <cell r="Z452">
            <v>1554870.5399999998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1">
          <cell r="B1" t="str">
            <v>EdcoeId</v>
          </cell>
          <cell r="C1" t="str">
            <v>Charter School</v>
          </cell>
          <cell r="D1" t="str">
            <v>Description</v>
          </cell>
          <cell r="E1" t="str">
            <v>PreTest</v>
          </cell>
          <cell r="F1" t="str">
            <v>State Reserve</v>
          </cell>
          <cell r="G1" t="str">
            <v>PY State Carry Over</v>
          </cell>
          <cell r="H1" t="str">
            <v>State Prior Year Carry Over Spent</v>
          </cell>
          <cell r="I1" t="str">
            <v>PY MH Carry Over</v>
          </cell>
          <cell r="J1" t="str">
            <v>MHL2 Prior Year Carry Over Spent</v>
          </cell>
          <cell r="K1" t="str">
            <v>State</v>
          </cell>
        </row>
        <row r="2">
          <cell r="B2">
            <v>1213001</v>
          </cell>
          <cell r="C2" t="str">
            <v>ACE Charter High</v>
          </cell>
          <cell r="D2" t="str">
            <v>Final</v>
          </cell>
          <cell r="E2" t="b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428750</v>
          </cell>
        </row>
        <row r="3">
          <cell r="B3">
            <v>1112002</v>
          </cell>
          <cell r="C3" t="str">
            <v>ACE Empower Academy</v>
          </cell>
          <cell r="D3" t="str">
            <v>Final</v>
          </cell>
          <cell r="E3" t="b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186073</v>
          </cell>
        </row>
        <row r="4">
          <cell r="B4">
            <v>1415007</v>
          </cell>
          <cell r="C4" t="str">
            <v>ACE Esperanza Middle</v>
          </cell>
          <cell r="D4" t="str">
            <v>Final</v>
          </cell>
          <cell r="E4" t="b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187889</v>
          </cell>
        </row>
        <row r="5">
          <cell r="B5">
            <v>1516006</v>
          </cell>
          <cell r="C5" t="str">
            <v>ACE Inspire Academy</v>
          </cell>
          <cell r="D5" t="str">
            <v>Final</v>
          </cell>
          <cell r="E5" t="b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177961</v>
          </cell>
        </row>
        <row r="6">
          <cell r="B6">
            <v>1213006</v>
          </cell>
          <cell r="C6" t="str">
            <v>Achieve Academy</v>
          </cell>
          <cell r="D6" t="str">
            <v>Final</v>
          </cell>
          <cell r="E6" t="b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548692</v>
          </cell>
        </row>
        <row r="7">
          <cell r="B7">
            <v>1819080</v>
          </cell>
          <cell r="C7" t="str">
            <v>Achieve Charter High</v>
          </cell>
          <cell r="D7" t="str">
            <v>Final</v>
          </cell>
          <cell r="E7" t="b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2122003</v>
          </cell>
          <cell r="C8" t="str">
            <v>Achieve Charter School of Chico</v>
          </cell>
          <cell r="D8" t="str">
            <v>Final</v>
          </cell>
          <cell r="E8" t="b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171943.46</v>
          </cell>
        </row>
        <row r="9">
          <cell r="B9">
            <v>1819066</v>
          </cell>
          <cell r="C9" t="str">
            <v>Achieve Charter School of Paradise Inc.</v>
          </cell>
          <cell r="D9" t="str">
            <v>Final</v>
          </cell>
          <cell r="E9" t="b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165373</v>
          </cell>
        </row>
        <row r="10">
          <cell r="B10">
            <v>2021043</v>
          </cell>
          <cell r="C10" t="str">
            <v>Agnes J. Johnson Charter</v>
          </cell>
          <cell r="D10" t="str">
            <v>Final</v>
          </cell>
          <cell r="E10" t="b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73507</v>
          </cell>
        </row>
        <row r="11">
          <cell r="B11">
            <v>2223004</v>
          </cell>
          <cell r="C11" t="str">
            <v>AIMS College Prep High</v>
          </cell>
          <cell r="D11" t="str">
            <v>Final</v>
          </cell>
          <cell r="E11" t="b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328179</v>
          </cell>
        </row>
        <row r="12">
          <cell r="B12">
            <v>2223006</v>
          </cell>
          <cell r="C12" t="str">
            <v>AIMS College Prep Middle</v>
          </cell>
          <cell r="D12" t="str">
            <v>Final</v>
          </cell>
          <cell r="E12" t="b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175709</v>
          </cell>
        </row>
        <row r="13">
          <cell r="B13">
            <v>1011022</v>
          </cell>
          <cell r="C13" t="str">
            <v>Alameda Community Learning Center</v>
          </cell>
          <cell r="D13" t="str">
            <v>Final</v>
          </cell>
          <cell r="E13" t="b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294331</v>
          </cell>
        </row>
        <row r="14">
          <cell r="B14">
            <v>1011001</v>
          </cell>
          <cell r="C14" t="str">
            <v>Albert Einstein Academies</v>
          </cell>
          <cell r="D14" t="str">
            <v>Final</v>
          </cell>
          <cell r="E14" t="b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1065012</v>
          </cell>
        </row>
        <row r="15">
          <cell r="B15">
            <v>2122010</v>
          </cell>
          <cell r="C15" t="str">
            <v>All Tribes Charter</v>
          </cell>
          <cell r="D15" t="str">
            <v>Final</v>
          </cell>
          <cell r="E15" t="b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48153</v>
          </cell>
        </row>
        <row r="16">
          <cell r="B16">
            <v>2122011</v>
          </cell>
          <cell r="C16" t="str">
            <v>All Tribes Elementary Charter</v>
          </cell>
          <cell r="D16" t="str">
            <v>Final</v>
          </cell>
          <cell r="E16" t="b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43642</v>
          </cell>
        </row>
        <row r="17">
          <cell r="B17">
            <v>1718025</v>
          </cell>
          <cell r="C17" t="str">
            <v>Alma Fuerte Public</v>
          </cell>
          <cell r="D17" t="str">
            <v>Final</v>
          </cell>
          <cell r="E17" t="b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110411</v>
          </cell>
        </row>
        <row r="18">
          <cell r="B18">
            <v>1516007</v>
          </cell>
          <cell r="C18" t="str">
            <v>Alpha Cindy Avitia High</v>
          </cell>
          <cell r="D18" t="str">
            <v>Final</v>
          </cell>
          <cell r="E18" t="b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368546</v>
          </cell>
        </row>
        <row r="19">
          <cell r="B19">
            <v>1213002</v>
          </cell>
          <cell r="C19" t="str">
            <v>Alpha: Blanca Alvarado</v>
          </cell>
          <cell r="D19" t="str">
            <v>Final</v>
          </cell>
          <cell r="E19" t="b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331518</v>
          </cell>
        </row>
        <row r="20">
          <cell r="B20">
            <v>1718007</v>
          </cell>
          <cell r="C20" t="str">
            <v>Alpha: Cornerstone Academy Preparatory</v>
          </cell>
          <cell r="D20" t="str">
            <v>Final</v>
          </cell>
          <cell r="E20" t="b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415605.49</v>
          </cell>
        </row>
        <row r="21">
          <cell r="B21">
            <v>1415008</v>
          </cell>
          <cell r="C21" t="str">
            <v>Alpha: Jose Hernandez</v>
          </cell>
          <cell r="D21" t="str">
            <v>Final</v>
          </cell>
          <cell r="E21" t="b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316056</v>
          </cell>
        </row>
        <row r="22">
          <cell r="B22">
            <v>1718043</v>
          </cell>
          <cell r="C22" t="str">
            <v>Alta Vista Innovation High</v>
          </cell>
          <cell r="D22" t="str">
            <v>Final</v>
          </cell>
          <cell r="E22" t="b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1612764</v>
          </cell>
        </row>
        <row r="23">
          <cell r="B23">
            <v>2122012</v>
          </cell>
          <cell r="C23" t="str">
            <v>Alternatives In Action</v>
          </cell>
          <cell r="D23" t="str">
            <v>Final</v>
          </cell>
          <cell r="E23" t="b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104005</v>
          </cell>
        </row>
        <row r="24">
          <cell r="B24">
            <v>2223005</v>
          </cell>
          <cell r="C24" t="str">
            <v>American Indian Public Charter II</v>
          </cell>
          <cell r="D24" t="str">
            <v>Final</v>
          </cell>
          <cell r="E24" t="b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486241</v>
          </cell>
        </row>
        <row r="25">
          <cell r="B25">
            <v>2021001</v>
          </cell>
          <cell r="C25" t="str">
            <v>American River Collegiate Academy</v>
          </cell>
          <cell r="D25" t="str">
            <v>Final</v>
          </cell>
          <cell r="E25" t="b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59953</v>
          </cell>
        </row>
        <row r="26">
          <cell r="B26">
            <v>1516008</v>
          </cell>
          <cell r="C26" t="str">
            <v>America's Finest Charter</v>
          </cell>
          <cell r="D26" t="str">
            <v>Final</v>
          </cell>
          <cell r="E26" t="b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353356</v>
          </cell>
        </row>
        <row r="27">
          <cell r="B27">
            <v>1415034</v>
          </cell>
          <cell r="C27" t="str">
            <v>Anahuacalmecac International University Preparatory of North America</v>
          </cell>
          <cell r="D27" t="str">
            <v>Final</v>
          </cell>
          <cell r="E27" t="b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209138</v>
          </cell>
        </row>
        <row r="28">
          <cell r="B28">
            <v>2021002</v>
          </cell>
          <cell r="C28" t="str">
            <v>Animo City of Champions Charter High</v>
          </cell>
          <cell r="D28" t="str">
            <v>Final</v>
          </cell>
          <cell r="E28" t="b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262739</v>
          </cell>
        </row>
        <row r="29">
          <cell r="B29">
            <v>1819030</v>
          </cell>
          <cell r="C29" t="str">
            <v>Animo Compton Charter</v>
          </cell>
          <cell r="D29" t="str">
            <v>Final</v>
          </cell>
          <cell r="E29" t="b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233597</v>
          </cell>
        </row>
        <row r="30">
          <cell r="B30">
            <v>2021003</v>
          </cell>
          <cell r="C30" t="str">
            <v>Animo Inglewood Charter High</v>
          </cell>
          <cell r="D30" t="str">
            <v>Final</v>
          </cell>
          <cell r="E30" t="b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475054</v>
          </cell>
        </row>
        <row r="31">
          <cell r="B31">
            <v>2021004</v>
          </cell>
          <cell r="C31" t="str">
            <v>Animo Leadership High</v>
          </cell>
          <cell r="D31" t="str">
            <v>Final</v>
          </cell>
          <cell r="E31" t="b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482979</v>
          </cell>
        </row>
        <row r="32">
          <cell r="B32">
            <v>1213021</v>
          </cell>
          <cell r="C32" t="str">
            <v>Antelope Valley Learning Academy</v>
          </cell>
          <cell r="D32" t="str">
            <v>Final</v>
          </cell>
          <cell r="E32" t="b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2358827</v>
          </cell>
        </row>
        <row r="33">
          <cell r="B33">
            <v>1819013</v>
          </cell>
          <cell r="C33" t="str">
            <v>Antioch Charter Academy</v>
          </cell>
          <cell r="D33" t="str">
            <v>Final</v>
          </cell>
          <cell r="E33" t="b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160056</v>
          </cell>
        </row>
        <row r="34">
          <cell r="B34">
            <v>1819014</v>
          </cell>
          <cell r="C34" t="str">
            <v>Antioch Charter Academy II</v>
          </cell>
          <cell r="D34" t="str">
            <v>Final</v>
          </cell>
          <cell r="E34" t="b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158353</v>
          </cell>
        </row>
        <row r="35">
          <cell r="B35">
            <v>1617014</v>
          </cell>
          <cell r="C35" t="str">
            <v>ARISE High</v>
          </cell>
          <cell r="D35" t="str">
            <v>Final</v>
          </cell>
          <cell r="E35" t="b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295086</v>
          </cell>
        </row>
        <row r="36">
          <cell r="B36">
            <v>1213007</v>
          </cell>
          <cell r="C36" t="str">
            <v>ASCEND</v>
          </cell>
          <cell r="D36" t="str">
            <v>Final</v>
          </cell>
          <cell r="E36" t="b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378914</v>
          </cell>
        </row>
        <row r="37">
          <cell r="B37">
            <v>1617001</v>
          </cell>
          <cell r="C37" t="str">
            <v>Aspen Meadow Public</v>
          </cell>
          <cell r="D37" t="str">
            <v>Final</v>
          </cell>
          <cell r="E37" t="b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209948</v>
          </cell>
        </row>
        <row r="38">
          <cell r="B38">
            <v>2122009</v>
          </cell>
          <cell r="C38" t="str">
            <v>Aspen Ridge Public</v>
          </cell>
          <cell r="D38" t="str">
            <v>Final</v>
          </cell>
          <cell r="E38" t="b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124589</v>
          </cell>
        </row>
        <row r="39">
          <cell r="B39">
            <v>1516044</v>
          </cell>
          <cell r="C39" t="str">
            <v>Aspen Valley Prep Academy</v>
          </cell>
          <cell r="D39" t="str">
            <v>Final</v>
          </cell>
          <cell r="E39" t="b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310116</v>
          </cell>
        </row>
        <row r="40">
          <cell r="B40">
            <v>910003</v>
          </cell>
          <cell r="C40" t="str">
            <v>Aspire Alexander Twilight College Preparatory Academy</v>
          </cell>
          <cell r="D40" t="str">
            <v>Final</v>
          </cell>
          <cell r="E40" t="b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328708</v>
          </cell>
        </row>
        <row r="41">
          <cell r="B41">
            <v>1011008</v>
          </cell>
          <cell r="C41" t="str">
            <v>Aspire Alexander Twilight Secondary Academy</v>
          </cell>
          <cell r="D41" t="str">
            <v>Final</v>
          </cell>
          <cell r="E41" t="b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400400</v>
          </cell>
        </row>
        <row r="42">
          <cell r="B42">
            <v>1011009</v>
          </cell>
          <cell r="C42" t="str">
            <v>Aspire Antonio Maria Lugo Academy</v>
          </cell>
          <cell r="D42" t="str">
            <v>Final</v>
          </cell>
          <cell r="E42" t="b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324715</v>
          </cell>
        </row>
        <row r="43">
          <cell r="B43">
            <v>1011010</v>
          </cell>
          <cell r="C43" t="str">
            <v>Aspire APEX Academy</v>
          </cell>
          <cell r="D43" t="str">
            <v>Final</v>
          </cell>
          <cell r="E43" t="b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240055</v>
          </cell>
        </row>
        <row r="44">
          <cell r="B44">
            <v>2021041</v>
          </cell>
          <cell r="C44" t="str">
            <v>Aspire Arts &amp; Sciences Academy</v>
          </cell>
          <cell r="D44" t="str">
            <v>Final</v>
          </cell>
          <cell r="E44" t="b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117726</v>
          </cell>
        </row>
        <row r="45">
          <cell r="B45">
            <v>1011011</v>
          </cell>
          <cell r="C45" t="str">
            <v>Aspire Benjamin Holt College Preparatory Academy</v>
          </cell>
          <cell r="D45" t="str">
            <v>Final</v>
          </cell>
          <cell r="E45" t="b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508317</v>
          </cell>
        </row>
        <row r="46">
          <cell r="B46">
            <v>1617002</v>
          </cell>
          <cell r="C46" t="str">
            <v>Aspire Benjamin Holt Middle</v>
          </cell>
          <cell r="D46" t="str">
            <v>Final</v>
          </cell>
          <cell r="E46" t="b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437150</v>
          </cell>
        </row>
        <row r="47">
          <cell r="B47">
            <v>809003</v>
          </cell>
          <cell r="C47" t="str">
            <v>Aspire Berkley Maynard Academy</v>
          </cell>
          <cell r="D47" t="str">
            <v>Final</v>
          </cell>
          <cell r="E47" t="b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431660</v>
          </cell>
        </row>
        <row r="48">
          <cell r="B48">
            <v>1011012</v>
          </cell>
          <cell r="C48" t="str">
            <v>Aspire Capitol Heights Academy</v>
          </cell>
          <cell r="D48" t="str">
            <v>Final</v>
          </cell>
          <cell r="E48" t="b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162522</v>
          </cell>
        </row>
        <row r="49">
          <cell r="B49">
            <v>1314002</v>
          </cell>
          <cell r="C49" t="str">
            <v>Aspire College Academy</v>
          </cell>
          <cell r="D49" t="str">
            <v>Final</v>
          </cell>
          <cell r="E49" t="b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221566</v>
          </cell>
        </row>
        <row r="50">
          <cell r="B50">
            <v>1011013</v>
          </cell>
          <cell r="C50" t="str">
            <v>Aspire East Palo Alto Charter</v>
          </cell>
          <cell r="D50" t="str">
            <v>Final</v>
          </cell>
          <cell r="E50" t="b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491069</v>
          </cell>
        </row>
        <row r="51">
          <cell r="B51">
            <v>809004</v>
          </cell>
          <cell r="C51" t="str">
            <v>Aspire Golden State College Preparatory Academy</v>
          </cell>
          <cell r="D51" t="str">
            <v>Final</v>
          </cell>
          <cell r="E51" t="b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456208</v>
          </cell>
        </row>
        <row r="52">
          <cell r="B52">
            <v>1011014</v>
          </cell>
          <cell r="C52" t="str">
            <v>Aspire Langston Hughes Academy</v>
          </cell>
          <cell r="D52" t="str">
            <v>Final</v>
          </cell>
          <cell r="E52" t="b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599257</v>
          </cell>
        </row>
        <row r="53">
          <cell r="B53">
            <v>1011015</v>
          </cell>
          <cell r="C53" t="str">
            <v>Aspire Lionel Wilson College Preparatory Academy</v>
          </cell>
          <cell r="D53" t="str">
            <v>Final</v>
          </cell>
          <cell r="E53" t="b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404988</v>
          </cell>
        </row>
        <row r="54">
          <cell r="B54">
            <v>1011016</v>
          </cell>
          <cell r="C54" t="str">
            <v>Aspire Monarch Academy</v>
          </cell>
          <cell r="D54" t="str">
            <v>Final</v>
          </cell>
          <cell r="E54" t="b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314778</v>
          </cell>
        </row>
        <row r="55">
          <cell r="B55">
            <v>1011017</v>
          </cell>
          <cell r="C55" t="str">
            <v>Aspire Ollin University Preparatory Academy</v>
          </cell>
          <cell r="D55" t="str">
            <v>Final</v>
          </cell>
          <cell r="E55" t="b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423536</v>
          </cell>
        </row>
        <row r="56">
          <cell r="B56">
            <v>708002</v>
          </cell>
          <cell r="C56" t="str">
            <v>Aspire Port City Academy</v>
          </cell>
          <cell r="D56" t="str">
            <v>Final</v>
          </cell>
          <cell r="E56" t="b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329909</v>
          </cell>
        </row>
        <row r="57">
          <cell r="B57">
            <v>1516012</v>
          </cell>
          <cell r="C57" t="str">
            <v>Aspire Richmond Ca. College Preparatory Academy</v>
          </cell>
          <cell r="D57" t="str">
            <v>Final</v>
          </cell>
          <cell r="E57" t="b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445909</v>
          </cell>
        </row>
        <row r="58">
          <cell r="B58">
            <v>1516013</v>
          </cell>
          <cell r="C58" t="str">
            <v>Aspire Richmond Technology Academy</v>
          </cell>
          <cell r="D58" t="str">
            <v>Final</v>
          </cell>
          <cell r="E58" t="b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392426</v>
          </cell>
        </row>
        <row r="59">
          <cell r="B59">
            <v>1011018</v>
          </cell>
          <cell r="C59" t="str">
            <v>Aspire River Oaks Charter</v>
          </cell>
          <cell r="D59" t="str">
            <v>Final</v>
          </cell>
          <cell r="E59" t="b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332588</v>
          </cell>
        </row>
        <row r="60">
          <cell r="B60">
            <v>1011019</v>
          </cell>
          <cell r="C60" t="str">
            <v>Aspire Rosa Parks Academy</v>
          </cell>
          <cell r="D60" t="str">
            <v>Final</v>
          </cell>
          <cell r="E60" t="b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308848</v>
          </cell>
        </row>
        <row r="61">
          <cell r="B61">
            <v>2021040</v>
          </cell>
          <cell r="C61" t="str">
            <v>Aspire Stockton 6-12 Secondary Academy</v>
          </cell>
          <cell r="D61" t="str">
            <v>Final</v>
          </cell>
          <cell r="E61" t="b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101013</v>
          </cell>
        </row>
        <row r="62">
          <cell r="B62">
            <v>607001</v>
          </cell>
          <cell r="C62" t="str">
            <v>Aspire Summit Charter Academy</v>
          </cell>
          <cell r="D62" t="str">
            <v>Final</v>
          </cell>
          <cell r="E62" t="b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319307</v>
          </cell>
        </row>
        <row r="63">
          <cell r="B63">
            <v>1415009</v>
          </cell>
          <cell r="C63" t="str">
            <v>Aspire Triumph Technology Academy</v>
          </cell>
          <cell r="D63" t="str">
            <v>Final</v>
          </cell>
          <cell r="E63" t="b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218822</v>
          </cell>
        </row>
        <row r="64">
          <cell r="B64">
            <v>1819031</v>
          </cell>
          <cell r="C64" t="str">
            <v>Aspire University Charter</v>
          </cell>
          <cell r="D64" t="str">
            <v>Final</v>
          </cell>
          <cell r="E64" t="b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319143</v>
          </cell>
        </row>
        <row r="65">
          <cell r="B65">
            <v>910006</v>
          </cell>
          <cell r="C65" t="str">
            <v>Aspire Vanguard College Preparatory Academy</v>
          </cell>
          <cell r="D65" t="str">
            <v>Final</v>
          </cell>
          <cell r="E65" t="b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429547</v>
          </cell>
        </row>
        <row r="66">
          <cell r="B66">
            <v>1011020</v>
          </cell>
          <cell r="C66" t="str">
            <v>Aspire Vincent Shalvey Academy</v>
          </cell>
          <cell r="D66" t="str">
            <v>Final</v>
          </cell>
          <cell r="E66" t="b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329619</v>
          </cell>
        </row>
        <row r="67">
          <cell r="B67">
            <v>1213022</v>
          </cell>
          <cell r="C67" t="str">
            <v>Assurance Learning Academy</v>
          </cell>
          <cell r="D67" t="str">
            <v>Final</v>
          </cell>
          <cell r="E67" t="b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2664393</v>
          </cell>
        </row>
        <row r="68">
          <cell r="B68">
            <v>1516015</v>
          </cell>
          <cell r="C68" t="str">
            <v>Astronaut Jose M Hernandez Academy</v>
          </cell>
          <cell r="D68" t="str">
            <v>Final</v>
          </cell>
          <cell r="E68" t="b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185416</v>
          </cell>
        </row>
        <row r="69">
          <cell r="B69">
            <v>809001</v>
          </cell>
          <cell r="C69" t="str">
            <v>Audeo Charter</v>
          </cell>
          <cell r="D69" t="str">
            <v>Final</v>
          </cell>
          <cell r="E69" t="b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479595</v>
          </cell>
        </row>
        <row r="70">
          <cell r="B70">
            <v>1617057</v>
          </cell>
          <cell r="C70" t="str">
            <v>Audeo Charter II</v>
          </cell>
          <cell r="D70" t="str">
            <v>Final</v>
          </cell>
          <cell r="E70" t="b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237663</v>
          </cell>
        </row>
        <row r="71">
          <cell r="B71">
            <v>1819032</v>
          </cell>
          <cell r="C71" t="str">
            <v>Audeo Charter School III</v>
          </cell>
          <cell r="D71" t="str">
            <v>Final</v>
          </cell>
          <cell r="E71" t="b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102138</v>
          </cell>
        </row>
        <row r="72">
          <cell r="B72">
            <v>2122008</v>
          </cell>
          <cell r="C72" t="str">
            <v>Audeo Valley Charter</v>
          </cell>
          <cell r="D72" t="str">
            <v>Final</v>
          </cell>
          <cell r="E72" t="b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196369</v>
          </cell>
        </row>
        <row r="73">
          <cell r="B73">
            <v>1819067</v>
          </cell>
          <cell r="C73" t="str">
            <v>Aurum Preparatory Academy</v>
          </cell>
          <cell r="D73" t="str">
            <v>Final</v>
          </cell>
          <cell r="E73" t="b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143326</v>
          </cell>
        </row>
        <row r="74">
          <cell r="B74">
            <v>910011</v>
          </cell>
          <cell r="C74" t="str">
            <v>Barack Obama Charter</v>
          </cell>
          <cell r="D74" t="str">
            <v>Final</v>
          </cell>
          <cell r="E74" t="b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305250</v>
          </cell>
        </row>
        <row r="75">
          <cell r="B75">
            <v>1920020</v>
          </cell>
          <cell r="C75" t="str">
            <v>Bay Area Technology</v>
          </cell>
          <cell r="D75" t="str">
            <v>Final</v>
          </cell>
          <cell r="E75" t="b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241152</v>
          </cell>
        </row>
        <row r="76">
          <cell r="B76">
            <v>1819053</v>
          </cell>
          <cell r="C76" t="str">
            <v>Baypoint Preparatory Academy - San Diego</v>
          </cell>
          <cell r="D76" t="str">
            <v>Final</v>
          </cell>
          <cell r="E76" t="b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151000</v>
          </cell>
        </row>
        <row r="77">
          <cell r="B77">
            <v>1920001</v>
          </cell>
          <cell r="C77" t="str">
            <v>Bella Mente Montessori Academy</v>
          </cell>
          <cell r="D77" t="str">
            <v>Final</v>
          </cell>
          <cell r="E77" t="b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467933</v>
          </cell>
        </row>
        <row r="78">
          <cell r="B78">
            <v>1819068</v>
          </cell>
          <cell r="C78" t="str">
            <v>Blue Oak Charter</v>
          </cell>
          <cell r="D78" t="str">
            <v>Final</v>
          </cell>
          <cell r="E78" t="b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233892</v>
          </cell>
        </row>
        <row r="79">
          <cell r="B79">
            <v>1516018</v>
          </cell>
          <cell r="C79" t="str">
            <v>Cabrillo Point Academy</v>
          </cell>
          <cell r="D79" t="str">
            <v>Final</v>
          </cell>
          <cell r="E79" t="b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3584912</v>
          </cell>
        </row>
        <row r="80">
          <cell r="B80">
            <v>1415010</v>
          </cell>
          <cell r="C80" t="str">
            <v>Caliber: Beta Academy</v>
          </cell>
          <cell r="D80" t="str">
            <v>Final</v>
          </cell>
          <cell r="E80" t="b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690969.72</v>
          </cell>
        </row>
        <row r="81">
          <cell r="B81">
            <v>1617003</v>
          </cell>
          <cell r="C81" t="str">
            <v>Caliber: ChangeMakers Academy</v>
          </cell>
          <cell r="D81" t="str">
            <v>Final</v>
          </cell>
          <cell r="E81" t="b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648053.11</v>
          </cell>
        </row>
        <row r="82">
          <cell r="B82">
            <v>1920027</v>
          </cell>
          <cell r="C82" t="str">
            <v>California Connections Academy Central Coast</v>
          </cell>
          <cell r="D82" t="str">
            <v>Final</v>
          </cell>
          <cell r="E82" t="b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86794</v>
          </cell>
        </row>
        <row r="83">
          <cell r="B83">
            <v>2021010</v>
          </cell>
          <cell r="C83" t="str">
            <v>California Connections Academy Central Valley</v>
          </cell>
          <cell r="D83" t="str">
            <v>Final</v>
          </cell>
          <cell r="E83" t="b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509273</v>
          </cell>
        </row>
        <row r="84">
          <cell r="B84">
            <v>1920028</v>
          </cell>
          <cell r="C84" t="str">
            <v>California Connections Academy Monterey Bay</v>
          </cell>
          <cell r="D84" t="str">
            <v>Final</v>
          </cell>
          <cell r="E84" t="b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361423</v>
          </cell>
        </row>
        <row r="85">
          <cell r="B85">
            <v>2021008</v>
          </cell>
          <cell r="C85" t="str">
            <v>California Connections Academy North Bay</v>
          </cell>
          <cell r="D85" t="str">
            <v>Final</v>
          </cell>
          <cell r="E85" t="b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142631</v>
          </cell>
        </row>
        <row r="86">
          <cell r="B86">
            <v>2021007</v>
          </cell>
          <cell r="C86" t="str">
            <v>California Connections Academy Northern California</v>
          </cell>
          <cell r="D86" t="str">
            <v>Final</v>
          </cell>
          <cell r="E86" t="b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1308161</v>
          </cell>
        </row>
        <row r="87">
          <cell r="B87">
            <v>2021009</v>
          </cell>
          <cell r="C87" t="str">
            <v>California Connections Academy Southern California</v>
          </cell>
          <cell r="D87" t="str">
            <v>Final</v>
          </cell>
          <cell r="E87" t="b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3796805</v>
          </cell>
        </row>
        <row r="88">
          <cell r="B88">
            <v>2122013</v>
          </cell>
          <cell r="C88" t="str">
            <v>California School of the Arts - San Gabriel Valley</v>
          </cell>
          <cell r="D88" t="str">
            <v>Final</v>
          </cell>
          <cell r="E88" t="b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721725.5</v>
          </cell>
        </row>
        <row r="89">
          <cell r="B89">
            <v>1819033</v>
          </cell>
          <cell r="C89" t="str">
            <v>California Virtual Academy @ San Joaquin</v>
          </cell>
          <cell r="D89" t="str">
            <v>Final</v>
          </cell>
          <cell r="E89" t="b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2065285</v>
          </cell>
        </row>
        <row r="90">
          <cell r="B90">
            <v>1213003</v>
          </cell>
          <cell r="C90" t="str">
            <v>California Virtual Academy at Fresno</v>
          </cell>
          <cell r="D90" t="str">
            <v>Final</v>
          </cell>
          <cell r="E90" t="b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934589</v>
          </cell>
        </row>
        <row r="91">
          <cell r="B91">
            <v>1112004</v>
          </cell>
          <cell r="C91" t="str">
            <v>California Virtual Academy at Kings</v>
          </cell>
          <cell r="D91" t="str">
            <v>Final</v>
          </cell>
          <cell r="E91" t="b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436163</v>
          </cell>
        </row>
        <row r="92">
          <cell r="B92">
            <v>2122014</v>
          </cell>
          <cell r="C92" t="str">
            <v>California Virtual Academy at Maricopa</v>
          </cell>
          <cell r="D92" t="str">
            <v>Final</v>
          </cell>
          <cell r="E92" t="b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881555</v>
          </cell>
        </row>
        <row r="93">
          <cell r="B93">
            <v>1011021</v>
          </cell>
          <cell r="C93" t="str">
            <v>California Virtual Academy San Mateo</v>
          </cell>
          <cell r="D93" t="str">
            <v>Final</v>
          </cell>
          <cell r="E93" t="b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831316</v>
          </cell>
        </row>
        <row r="94">
          <cell r="B94">
            <v>1314003</v>
          </cell>
          <cell r="C94" t="str">
            <v>Capitol Collegiate Academy</v>
          </cell>
          <cell r="D94" t="str">
            <v>Final</v>
          </cell>
          <cell r="E94" t="b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317762</v>
          </cell>
        </row>
        <row r="95">
          <cell r="B95">
            <v>1516024</v>
          </cell>
          <cell r="C95" t="str">
            <v>Ceiba College Preparatory Academy</v>
          </cell>
          <cell r="D95" t="str">
            <v>Final</v>
          </cell>
          <cell r="E95" t="b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400776</v>
          </cell>
        </row>
        <row r="96">
          <cell r="B96">
            <v>809002</v>
          </cell>
          <cell r="C96" t="str">
            <v>Charter School of San Diego</v>
          </cell>
          <cell r="D96" t="str">
            <v>Final</v>
          </cell>
          <cell r="E96" t="b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1324203</v>
          </cell>
        </row>
        <row r="97">
          <cell r="B97">
            <v>1920030</v>
          </cell>
          <cell r="C97" t="str">
            <v>Chico Country Day</v>
          </cell>
          <cell r="D97" t="str">
            <v>Final</v>
          </cell>
          <cell r="E97" t="b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432062</v>
          </cell>
        </row>
        <row r="98">
          <cell r="B98">
            <v>2021023</v>
          </cell>
          <cell r="C98" t="str">
            <v>Chrysalis Charter</v>
          </cell>
          <cell r="D98" t="str">
            <v>Final</v>
          </cell>
          <cell r="E98" t="b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180639</v>
          </cell>
        </row>
        <row r="99">
          <cell r="B99">
            <v>1617038</v>
          </cell>
          <cell r="C99" t="str">
            <v>Citrus Springs Charter</v>
          </cell>
          <cell r="D99" t="str">
            <v>Final</v>
          </cell>
          <cell r="E99" t="b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314100</v>
          </cell>
        </row>
        <row r="100">
          <cell r="B100">
            <v>708003</v>
          </cell>
          <cell r="C100" t="str">
            <v>City Arts &amp; Leadership Academy</v>
          </cell>
          <cell r="D100" t="str">
            <v>Final</v>
          </cell>
          <cell r="E100" t="b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327872</v>
          </cell>
        </row>
        <row r="101">
          <cell r="B101">
            <v>1314004</v>
          </cell>
          <cell r="C101" t="str">
            <v>City Heights Preparatory Charter</v>
          </cell>
          <cell r="D101" t="str">
            <v>Final</v>
          </cell>
          <cell r="E101" t="b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119928.5</v>
          </cell>
        </row>
        <row r="102">
          <cell r="B102">
            <v>1718047</v>
          </cell>
          <cell r="C102" t="str">
            <v>Clarksville Charter</v>
          </cell>
          <cell r="D102" t="str">
            <v>Final</v>
          </cell>
          <cell r="E102" t="b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1541590</v>
          </cell>
        </row>
        <row r="103">
          <cell r="B103">
            <v>1415011</v>
          </cell>
          <cell r="C103" t="str">
            <v>Classical Academy</v>
          </cell>
          <cell r="D103" t="str">
            <v>Final</v>
          </cell>
          <cell r="E103" t="b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1229373</v>
          </cell>
        </row>
        <row r="104">
          <cell r="B104">
            <v>1415012</v>
          </cell>
          <cell r="C104" t="str">
            <v>Classical Academy High</v>
          </cell>
          <cell r="D104" t="str">
            <v>Final</v>
          </cell>
          <cell r="E104" t="b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1005150.52</v>
          </cell>
        </row>
        <row r="105">
          <cell r="B105">
            <v>1819055</v>
          </cell>
          <cell r="C105" t="str">
            <v>Classical Academy Vista</v>
          </cell>
          <cell r="D105" t="str">
            <v>Final</v>
          </cell>
          <cell r="E105" t="b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530725.81000000006</v>
          </cell>
        </row>
        <row r="106">
          <cell r="B106">
            <v>1213005</v>
          </cell>
          <cell r="C106" t="str">
            <v>Clayton Valley Charter High</v>
          </cell>
          <cell r="D106" t="str">
            <v>Final</v>
          </cell>
          <cell r="E106" t="b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1879644</v>
          </cell>
        </row>
        <row r="107">
          <cell r="B107">
            <v>1213004</v>
          </cell>
          <cell r="C107" t="str">
            <v>Coastal Academy Charter</v>
          </cell>
          <cell r="D107" t="str">
            <v>Final</v>
          </cell>
          <cell r="E107" t="b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1506023.96</v>
          </cell>
        </row>
        <row r="108">
          <cell r="B108">
            <v>1819073</v>
          </cell>
          <cell r="C108" t="str">
            <v>College Preparatory Middle</v>
          </cell>
          <cell r="D108" t="str">
            <v>Final</v>
          </cell>
          <cell r="E108" t="b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308772</v>
          </cell>
        </row>
        <row r="109">
          <cell r="B109">
            <v>2021011</v>
          </cell>
          <cell r="C109" t="str">
            <v>Community Collaborative Charter</v>
          </cell>
          <cell r="D109" t="str">
            <v>Final</v>
          </cell>
          <cell r="E109" t="b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451384</v>
          </cell>
        </row>
        <row r="110">
          <cell r="B110">
            <v>1819056</v>
          </cell>
          <cell r="C110" t="str">
            <v>Community Montessori</v>
          </cell>
          <cell r="D110" t="str">
            <v>Final</v>
          </cell>
          <cell r="E110" t="b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602964</v>
          </cell>
        </row>
        <row r="111">
          <cell r="B111">
            <v>1920021</v>
          </cell>
          <cell r="C111" t="str">
            <v>Community Outreach Academy</v>
          </cell>
          <cell r="D111" t="str">
            <v>Final</v>
          </cell>
          <cell r="E111" t="b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1292311</v>
          </cell>
        </row>
        <row r="112">
          <cell r="B112">
            <v>1819015</v>
          </cell>
          <cell r="C112" t="str">
            <v>Community Roots Academy</v>
          </cell>
          <cell r="D112" t="str">
            <v>Final</v>
          </cell>
          <cell r="E112" t="b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590624</v>
          </cell>
        </row>
        <row r="113">
          <cell r="B113">
            <v>1112005</v>
          </cell>
          <cell r="C113" t="str">
            <v>Community School for Creative Education</v>
          </cell>
          <cell r="D113" t="str">
            <v>Final</v>
          </cell>
          <cell r="E113" t="b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195120</v>
          </cell>
        </row>
        <row r="114">
          <cell r="B114">
            <v>1920031</v>
          </cell>
          <cell r="C114" t="str">
            <v>Compass Charter School of Yolo</v>
          </cell>
          <cell r="D114" t="str">
            <v>Final</v>
          </cell>
          <cell r="E114" t="b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529898</v>
          </cell>
        </row>
        <row r="115">
          <cell r="B115">
            <v>1415002</v>
          </cell>
          <cell r="C115" t="str">
            <v>Compass Charter Schools of Los Angeles</v>
          </cell>
          <cell r="D115" t="str">
            <v>Final</v>
          </cell>
          <cell r="E115" t="b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699960</v>
          </cell>
        </row>
        <row r="116">
          <cell r="B116">
            <v>1516002</v>
          </cell>
          <cell r="C116" t="str">
            <v>Compass Charter Schools of San Diego</v>
          </cell>
          <cell r="D116" t="str">
            <v>Final</v>
          </cell>
          <cell r="E116" t="b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971943</v>
          </cell>
        </row>
        <row r="117">
          <cell r="B117">
            <v>1718027</v>
          </cell>
          <cell r="C117" t="str">
            <v>Connecting Waters Charter - East Bay</v>
          </cell>
          <cell r="D117" t="str">
            <v>Final</v>
          </cell>
          <cell r="E117" t="b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404693.21</v>
          </cell>
        </row>
        <row r="118">
          <cell r="B118">
            <v>1819034</v>
          </cell>
          <cell r="C118" t="str">
            <v>Connecting Waters Charter School - Central Valley</v>
          </cell>
          <cell r="D118" t="str">
            <v>Final</v>
          </cell>
          <cell r="E118" t="b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505287.27</v>
          </cell>
        </row>
        <row r="119">
          <cell r="B119">
            <v>1617016</v>
          </cell>
          <cell r="C119" t="str">
            <v>Contra Costa School of Performing Arts</v>
          </cell>
          <cell r="D119" t="str">
            <v>Final</v>
          </cell>
          <cell r="E119" t="b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347377</v>
          </cell>
        </row>
        <row r="120">
          <cell r="B120">
            <v>1819035</v>
          </cell>
          <cell r="C120" t="str">
            <v>CORE Butte Charter</v>
          </cell>
          <cell r="D120" t="str">
            <v>Final</v>
          </cell>
          <cell r="E120" t="b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714146.09</v>
          </cell>
        </row>
        <row r="121">
          <cell r="B121">
            <v>1920022</v>
          </cell>
          <cell r="C121" t="str">
            <v>Cottonwood</v>
          </cell>
          <cell r="D121" t="str">
            <v>Final</v>
          </cell>
          <cell r="E121" t="b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2379612.2799999998</v>
          </cell>
        </row>
        <row r="122">
          <cell r="B122">
            <v>1112006</v>
          </cell>
          <cell r="C122" t="str">
            <v>Cox Academy</v>
          </cell>
          <cell r="D122" t="str">
            <v>Final</v>
          </cell>
          <cell r="E122" t="b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443902</v>
          </cell>
        </row>
        <row r="123">
          <cell r="B123">
            <v>2021024</v>
          </cell>
          <cell r="C123" t="str">
            <v>Credo High</v>
          </cell>
          <cell r="D123" t="str">
            <v>Final</v>
          </cell>
          <cell r="E123" t="b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316484</v>
          </cell>
        </row>
        <row r="124">
          <cell r="B124">
            <v>1516014</v>
          </cell>
          <cell r="C124" t="str">
            <v>Da Vinci Communications</v>
          </cell>
          <cell r="D124" t="str">
            <v>Final</v>
          </cell>
          <cell r="E124" t="b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450227.76</v>
          </cell>
        </row>
        <row r="125">
          <cell r="B125">
            <v>2122004</v>
          </cell>
          <cell r="C125" t="str">
            <v>Da Vinci Connect</v>
          </cell>
          <cell r="D125" t="str">
            <v>Final</v>
          </cell>
          <cell r="E125" t="b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628390.12</v>
          </cell>
        </row>
        <row r="126">
          <cell r="B126">
            <v>2021012</v>
          </cell>
          <cell r="C126" t="str">
            <v>Da Vinci Design</v>
          </cell>
          <cell r="D126" t="str">
            <v>Final</v>
          </cell>
          <cell r="E126" t="b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466444.7</v>
          </cell>
        </row>
        <row r="127">
          <cell r="B127">
            <v>1617018</v>
          </cell>
          <cell r="C127" t="str">
            <v>Da Vinci Science</v>
          </cell>
          <cell r="D127" t="str">
            <v>Final</v>
          </cell>
          <cell r="E127" t="b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444666</v>
          </cell>
        </row>
        <row r="128">
          <cell r="B128">
            <v>910009</v>
          </cell>
          <cell r="C128" t="str">
            <v>Darnall Charter</v>
          </cell>
          <cell r="D128" t="str">
            <v>Final</v>
          </cell>
          <cell r="E128" t="b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483171</v>
          </cell>
        </row>
        <row r="129">
          <cell r="B129">
            <v>1617019</v>
          </cell>
          <cell r="C129" t="str">
            <v>Delta Charter</v>
          </cell>
          <cell r="D129" t="str">
            <v>Final</v>
          </cell>
          <cell r="E129" t="b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631839</v>
          </cell>
        </row>
        <row r="130">
          <cell r="B130">
            <v>1718033</v>
          </cell>
          <cell r="C130" t="str">
            <v>Delta Charter Online</v>
          </cell>
          <cell r="D130" t="str">
            <v>Final</v>
          </cell>
          <cell r="E130" t="b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204905</v>
          </cell>
        </row>
        <row r="131">
          <cell r="B131">
            <v>1718002</v>
          </cell>
          <cell r="C131" t="str">
            <v>Delta Elementary Charter</v>
          </cell>
          <cell r="D131" t="str">
            <v>Final</v>
          </cell>
          <cell r="E131" t="b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311548</v>
          </cell>
        </row>
        <row r="132">
          <cell r="B132">
            <v>1415013</v>
          </cell>
          <cell r="C132" t="str">
            <v>Delta Home Charter</v>
          </cell>
          <cell r="D132" t="str">
            <v>Final</v>
          </cell>
          <cell r="E132" t="b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242952</v>
          </cell>
        </row>
        <row r="133">
          <cell r="B133">
            <v>1718034</v>
          </cell>
          <cell r="C133" t="str">
            <v>Delta Keys Charter</v>
          </cell>
          <cell r="D133" t="str">
            <v>Final</v>
          </cell>
          <cell r="E133" t="b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181353</v>
          </cell>
        </row>
        <row r="134">
          <cell r="B134">
            <v>1213025</v>
          </cell>
          <cell r="C134" t="str">
            <v>Desert Sands Charter</v>
          </cell>
          <cell r="D134" t="str">
            <v>Final</v>
          </cell>
          <cell r="E134" t="b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1450562</v>
          </cell>
        </row>
        <row r="135">
          <cell r="B135">
            <v>1718050</v>
          </cell>
          <cell r="C135" t="str">
            <v>Diego Hills Central Public Charter</v>
          </cell>
          <cell r="D135" t="str">
            <v>Final</v>
          </cell>
          <cell r="E135" t="b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577866</v>
          </cell>
        </row>
        <row r="136">
          <cell r="B136">
            <v>1819037</v>
          </cell>
          <cell r="C136" t="str">
            <v>Diego Valley East Public Charter</v>
          </cell>
          <cell r="D136" t="str">
            <v>Final</v>
          </cell>
          <cell r="E136" t="b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341115</v>
          </cell>
        </row>
        <row r="137">
          <cell r="B137">
            <v>1819058</v>
          </cell>
          <cell r="C137" t="str">
            <v>Dimensions Collaborative</v>
          </cell>
          <cell r="D137" t="str">
            <v>Final</v>
          </cell>
          <cell r="E137" t="b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405718</v>
          </cell>
        </row>
        <row r="138">
          <cell r="B138">
            <v>2021025</v>
          </cell>
          <cell r="C138" t="str">
            <v>Discovery Charter</v>
          </cell>
          <cell r="D138" t="str">
            <v>Final</v>
          </cell>
          <cell r="E138" t="b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278378</v>
          </cell>
        </row>
        <row r="139">
          <cell r="B139">
            <v>1011023</v>
          </cell>
          <cell r="C139" t="str">
            <v>Dixon Montessori Charter</v>
          </cell>
          <cell r="D139" t="str">
            <v>Final</v>
          </cell>
          <cell r="E139" t="b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348427</v>
          </cell>
        </row>
        <row r="140">
          <cell r="B140">
            <v>1516009</v>
          </cell>
          <cell r="C140" t="str">
            <v>Downtown Charter Academy</v>
          </cell>
          <cell r="D140" t="str">
            <v>Final</v>
          </cell>
          <cell r="E140" t="b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255262</v>
          </cell>
        </row>
        <row r="141">
          <cell r="B141">
            <v>2122015</v>
          </cell>
          <cell r="C141" t="str">
            <v>Downtown College Preparatory</v>
          </cell>
          <cell r="D141" t="str">
            <v>Final</v>
          </cell>
          <cell r="E141" t="b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385149</v>
          </cell>
        </row>
        <row r="142">
          <cell r="B142">
            <v>2122016</v>
          </cell>
          <cell r="C142" t="str">
            <v>Downtown College Preparatory Middle</v>
          </cell>
          <cell r="D142" t="str">
            <v>Final</v>
          </cell>
          <cell r="E142" t="b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289802</v>
          </cell>
        </row>
        <row r="143">
          <cell r="B143">
            <v>1314005</v>
          </cell>
          <cell r="C143" t="str">
            <v>Dr. Lewis Dolphin Stallworth Sr. Charter</v>
          </cell>
          <cell r="D143" t="str">
            <v>Final</v>
          </cell>
          <cell r="E143" t="b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194608</v>
          </cell>
        </row>
        <row r="144">
          <cell r="B144">
            <v>1819089</v>
          </cell>
          <cell r="C144" t="str">
            <v>Dual Language Immersion North County</v>
          </cell>
          <cell r="D144" t="str">
            <v>Final</v>
          </cell>
          <cell r="E144" t="b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194504</v>
          </cell>
        </row>
        <row r="145">
          <cell r="B145">
            <v>1415015</v>
          </cell>
          <cell r="C145" t="str">
            <v>e3 Civic High</v>
          </cell>
          <cell r="D145" t="str">
            <v>Final</v>
          </cell>
          <cell r="E145" t="b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314118</v>
          </cell>
        </row>
        <row r="146">
          <cell r="B146">
            <v>1415016</v>
          </cell>
          <cell r="C146" t="str">
            <v>East Bay Innovation Academy</v>
          </cell>
          <cell r="D146" t="str">
            <v>Final</v>
          </cell>
          <cell r="E146" t="b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475554</v>
          </cell>
        </row>
        <row r="147">
          <cell r="B147">
            <v>1617004</v>
          </cell>
          <cell r="C147" t="str">
            <v>Ednovate - Legacy College Prep.</v>
          </cell>
          <cell r="D147" t="str">
            <v>Final</v>
          </cell>
          <cell r="E147" t="b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282871</v>
          </cell>
        </row>
        <row r="148">
          <cell r="B148">
            <v>1617005</v>
          </cell>
          <cell r="C148" t="str">
            <v>El Rancho Charter</v>
          </cell>
          <cell r="D148" t="str">
            <v>Final</v>
          </cell>
          <cell r="E148" t="b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926549.5</v>
          </cell>
        </row>
        <row r="149">
          <cell r="B149">
            <v>2021026</v>
          </cell>
          <cell r="C149" t="str">
            <v>El Sol Santa Ana Science and Arts Academy</v>
          </cell>
          <cell r="D149" t="str">
            <v>Final</v>
          </cell>
          <cell r="E149" t="b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707769</v>
          </cell>
        </row>
        <row r="150">
          <cell r="B150">
            <v>1011024</v>
          </cell>
          <cell r="C150" t="str">
            <v>Eleanor Roosevelt Community Learning Center</v>
          </cell>
          <cell r="D150" t="str">
            <v>Final</v>
          </cell>
          <cell r="E150" t="b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303383</v>
          </cell>
        </row>
        <row r="151">
          <cell r="B151">
            <v>1415018</v>
          </cell>
          <cell r="C151" t="str">
            <v>Elevate</v>
          </cell>
          <cell r="D151" t="str">
            <v>Final</v>
          </cell>
          <cell r="E151" t="b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347998</v>
          </cell>
        </row>
        <row r="152">
          <cell r="B152">
            <v>2122020</v>
          </cell>
          <cell r="C152" t="str">
            <v>Elite Academic Academy - Mountain Empire</v>
          </cell>
          <cell r="D152" t="str">
            <v>Final</v>
          </cell>
          <cell r="E152" t="b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723557</v>
          </cell>
        </row>
        <row r="153">
          <cell r="B153">
            <v>1920032</v>
          </cell>
          <cell r="C153" t="str">
            <v>Elite Public</v>
          </cell>
          <cell r="D153" t="str">
            <v>Final</v>
          </cell>
          <cell r="E153" t="b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458726</v>
          </cell>
        </row>
        <row r="154">
          <cell r="B154">
            <v>1617051</v>
          </cell>
          <cell r="C154" t="str">
            <v>Empower Generations</v>
          </cell>
          <cell r="D154" t="str">
            <v>Final</v>
          </cell>
          <cell r="E154" t="b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72399</v>
          </cell>
        </row>
        <row r="155">
          <cell r="B155">
            <v>1415019</v>
          </cell>
          <cell r="C155" t="str">
            <v>Empower Language Academy</v>
          </cell>
          <cell r="D155" t="str">
            <v>Final</v>
          </cell>
          <cell r="E155" t="b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106659</v>
          </cell>
        </row>
        <row r="156">
          <cell r="B156">
            <v>1516047</v>
          </cell>
          <cell r="C156" t="str">
            <v>Empowering Possibilities International Charter</v>
          </cell>
          <cell r="D156" t="str">
            <v>Final</v>
          </cell>
          <cell r="E156" t="b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304298</v>
          </cell>
        </row>
        <row r="157">
          <cell r="B157">
            <v>2122006</v>
          </cell>
          <cell r="C157" t="str">
            <v>Entrepreneur High Fontana</v>
          </cell>
          <cell r="D157" t="str">
            <v>Final</v>
          </cell>
          <cell r="E157" t="b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207173</v>
          </cell>
        </row>
        <row r="158">
          <cell r="B158">
            <v>2122024</v>
          </cell>
          <cell r="C158" t="str">
            <v>Environmental Charter High - Gardena</v>
          </cell>
          <cell r="D158" t="str">
            <v>Final</v>
          </cell>
          <cell r="E158" t="b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160666</v>
          </cell>
        </row>
        <row r="159">
          <cell r="B159">
            <v>1920004</v>
          </cell>
          <cell r="C159" t="str">
            <v>Environmental Charter High - Lawndale</v>
          </cell>
          <cell r="D159" t="str">
            <v>Final</v>
          </cell>
          <cell r="E159" t="b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393664</v>
          </cell>
        </row>
        <row r="160">
          <cell r="B160">
            <v>1920005</v>
          </cell>
          <cell r="C160" t="str">
            <v>Environmental Charter Middle</v>
          </cell>
          <cell r="D160" t="str">
            <v>Final</v>
          </cell>
          <cell r="E160" t="b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266774</v>
          </cell>
        </row>
        <row r="161">
          <cell r="B161">
            <v>1920006</v>
          </cell>
          <cell r="C161" t="str">
            <v>Environmental Charter Middle - Inglewood</v>
          </cell>
          <cell r="D161" t="str">
            <v>Final</v>
          </cell>
          <cell r="E161" t="b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275900</v>
          </cell>
        </row>
        <row r="162">
          <cell r="B162">
            <v>607004</v>
          </cell>
          <cell r="C162" t="str">
            <v>Envision Academy for Arts &amp; Technology</v>
          </cell>
          <cell r="D162" t="str">
            <v>Final</v>
          </cell>
          <cell r="E162" t="b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309209</v>
          </cell>
        </row>
        <row r="163">
          <cell r="B163">
            <v>1415017</v>
          </cell>
          <cell r="C163" t="str">
            <v>Epic Charter</v>
          </cell>
          <cell r="D163" t="str">
            <v>Final</v>
          </cell>
          <cell r="E163" t="b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B164">
            <v>1617039</v>
          </cell>
          <cell r="C164" t="str">
            <v>EPIC Charter (Excellence Performance Innovation Citizenship)</v>
          </cell>
          <cell r="D164" t="str">
            <v>Final</v>
          </cell>
          <cell r="E164" t="b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869357.5</v>
          </cell>
        </row>
        <row r="165">
          <cell r="B165">
            <v>1617021</v>
          </cell>
          <cell r="C165" t="str">
            <v>Escuela Popular Accelerated Family Learning</v>
          </cell>
          <cell r="D165" t="str">
            <v>Final</v>
          </cell>
          <cell r="E165" t="b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305529</v>
          </cell>
        </row>
        <row r="166">
          <cell r="B166">
            <v>1617047</v>
          </cell>
          <cell r="C166" t="str">
            <v>Escuela Popular/Center for Training and Careers, Family Learning</v>
          </cell>
          <cell r="D166" t="str">
            <v>Final</v>
          </cell>
          <cell r="E166" t="b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408458</v>
          </cell>
        </row>
        <row r="167">
          <cell r="B167">
            <v>1617023</v>
          </cell>
          <cell r="C167" t="str">
            <v>Feather River Charter</v>
          </cell>
          <cell r="D167" t="str">
            <v>Final</v>
          </cell>
          <cell r="E167" t="b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1869092</v>
          </cell>
        </row>
        <row r="168">
          <cell r="B168">
            <v>1112024</v>
          </cell>
          <cell r="C168" t="str">
            <v>Five Keys Charter (SF Sheriff's)</v>
          </cell>
          <cell r="D168" t="str">
            <v>Final</v>
          </cell>
          <cell r="E168" t="b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195562</v>
          </cell>
        </row>
        <row r="169">
          <cell r="B169">
            <v>1112025</v>
          </cell>
          <cell r="C169" t="str">
            <v>Five Keys Independence HS (SF Sheriff's)</v>
          </cell>
          <cell r="D169" t="str">
            <v>Final</v>
          </cell>
          <cell r="E169" t="b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2375140</v>
          </cell>
        </row>
        <row r="170">
          <cell r="B170">
            <v>1112008</v>
          </cell>
          <cell r="C170" t="str">
            <v>Fortune</v>
          </cell>
          <cell r="D170" t="str">
            <v>Final</v>
          </cell>
          <cell r="E170" t="b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1432872</v>
          </cell>
        </row>
        <row r="171">
          <cell r="B171">
            <v>1617006</v>
          </cell>
          <cell r="C171" t="str">
            <v>Francophone Charter School of Oakland</v>
          </cell>
          <cell r="D171" t="str">
            <v>Final</v>
          </cell>
          <cell r="E171" t="b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244071</v>
          </cell>
        </row>
        <row r="172">
          <cell r="B172">
            <v>2021014</v>
          </cell>
          <cell r="C172" t="str">
            <v>Futures High</v>
          </cell>
          <cell r="D172" t="str">
            <v>Final</v>
          </cell>
          <cell r="E172" t="b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343220</v>
          </cell>
        </row>
        <row r="173">
          <cell r="B173">
            <v>1920034</v>
          </cell>
          <cell r="C173" t="str">
            <v>Garvey/Allen Visual &amp; Performing Arts Academy for STEM</v>
          </cell>
          <cell r="D173" t="str">
            <v>Final</v>
          </cell>
          <cell r="E173" t="b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110744</v>
          </cell>
        </row>
        <row r="174">
          <cell r="B174">
            <v>1314006</v>
          </cell>
          <cell r="C174" t="str">
            <v>Gateway College and Career Academy</v>
          </cell>
          <cell r="D174" t="str">
            <v>Final</v>
          </cell>
          <cell r="E174" t="b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126321</v>
          </cell>
        </row>
        <row r="175">
          <cell r="B175">
            <v>1314008</v>
          </cell>
          <cell r="C175" t="str">
            <v>Gateway International</v>
          </cell>
          <cell r="D175" t="str">
            <v>Final</v>
          </cell>
          <cell r="E175" t="b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429380</v>
          </cell>
        </row>
        <row r="176">
          <cell r="B176">
            <v>1112016</v>
          </cell>
          <cell r="C176" t="str">
            <v>Gilroy Prep (a Navigator School)</v>
          </cell>
          <cell r="D176" t="str">
            <v>Final</v>
          </cell>
          <cell r="E176" t="b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413421</v>
          </cell>
        </row>
        <row r="177">
          <cell r="B177">
            <v>910010</v>
          </cell>
          <cell r="C177" t="str">
            <v>Gompers Preparatory Academy</v>
          </cell>
          <cell r="D177" t="str">
            <v>Final</v>
          </cell>
          <cell r="E177" t="b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1033338</v>
          </cell>
        </row>
        <row r="178">
          <cell r="B178">
            <v>1819016</v>
          </cell>
          <cell r="C178" t="str">
            <v>Gorman Learning Center</v>
          </cell>
          <cell r="D178" t="str">
            <v>Final</v>
          </cell>
          <cell r="E178" t="b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920213</v>
          </cell>
        </row>
        <row r="179">
          <cell r="B179">
            <v>1819081</v>
          </cell>
          <cell r="C179" t="str">
            <v>Gorman Learning Center San Bernardino/Santa Clarita</v>
          </cell>
          <cell r="D179" t="str">
            <v>Final</v>
          </cell>
          <cell r="E179" t="b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1013811</v>
          </cell>
        </row>
        <row r="180">
          <cell r="B180">
            <v>1718014</v>
          </cell>
          <cell r="C180" t="str">
            <v>Grossmont Secondary</v>
          </cell>
          <cell r="D180" t="str">
            <v>Final</v>
          </cell>
          <cell r="E180" t="b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271079</v>
          </cell>
        </row>
        <row r="181">
          <cell r="B181">
            <v>1718003</v>
          </cell>
          <cell r="C181" t="str">
            <v>Growth Public</v>
          </cell>
          <cell r="D181" t="str">
            <v>Final</v>
          </cell>
          <cell r="E181" t="b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196233</v>
          </cell>
        </row>
        <row r="182">
          <cell r="B182">
            <v>1617007</v>
          </cell>
          <cell r="C182" t="str">
            <v>Guajome Learning Center</v>
          </cell>
          <cell r="D182" t="str">
            <v>Final</v>
          </cell>
          <cell r="E182" t="b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53317</v>
          </cell>
        </row>
        <row r="183">
          <cell r="B183">
            <v>1617008</v>
          </cell>
          <cell r="C183" t="str">
            <v>Guajome Park Academy Charter</v>
          </cell>
          <cell r="D183" t="str">
            <v>Final</v>
          </cell>
          <cell r="E183" t="b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1081481.8999999999</v>
          </cell>
        </row>
        <row r="184">
          <cell r="B184">
            <v>1011026</v>
          </cell>
          <cell r="C184" t="str">
            <v>Hardy Brown College Prep</v>
          </cell>
          <cell r="D184" t="str">
            <v>Final</v>
          </cell>
          <cell r="E184" t="b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300167</v>
          </cell>
        </row>
        <row r="185">
          <cell r="B185">
            <v>1112009</v>
          </cell>
          <cell r="C185" t="str">
            <v>Harriet Tubman Village Charter</v>
          </cell>
          <cell r="D185" t="str">
            <v>Final</v>
          </cell>
          <cell r="E185" t="b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325734</v>
          </cell>
        </row>
        <row r="186">
          <cell r="B186">
            <v>1819076</v>
          </cell>
          <cell r="C186" t="str">
            <v>Hawking S.T.E.A.M. Charter</v>
          </cell>
          <cell r="D186" t="str">
            <v>Final</v>
          </cell>
          <cell r="E186" t="b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983333</v>
          </cell>
        </row>
        <row r="187">
          <cell r="B187">
            <v>1920007</v>
          </cell>
          <cell r="C187" t="str">
            <v>Hayward Collegiate Charter</v>
          </cell>
          <cell r="D187" t="str">
            <v>Final</v>
          </cell>
          <cell r="E187" t="b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111387</v>
          </cell>
        </row>
        <row r="188">
          <cell r="B188">
            <v>2021048</v>
          </cell>
          <cell r="C188" t="str">
            <v>High Tech Elementary</v>
          </cell>
          <cell r="D188" t="str">
            <v>Final</v>
          </cell>
          <cell r="E188" t="b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315424</v>
          </cell>
        </row>
        <row r="189">
          <cell r="B189">
            <v>2021049</v>
          </cell>
          <cell r="C189" t="str">
            <v>High Tech Elementary Chula Vista</v>
          </cell>
          <cell r="D189" t="str">
            <v>Final</v>
          </cell>
          <cell r="E189" t="b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321835</v>
          </cell>
        </row>
        <row r="190">
          <cell r="B190">
            <v>2021051</v>
          </cell>
          <cell r="C190" t="str">
            <v>High Tech Elementary Explorer</v>
          </cell>
          <cell r="D190" t="str">
            <v>Final</v>
          </cell>
          <cell r="E190" t="b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275341</v>
          </cell>
        </row>
        <row r="191">
          <cell r="B191">
            <v>2021050</v>
          </cell>
          <cell r="C191" t="str">
            <v>High Tech Elementary Mesa</v>
          </cell>
          <cell r="D191" t="str">
            <v>Final</v>
          </cell>
          <cell r="E191" t="b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310518</v>
          </cell>
        </row>
        <row r="192">
          <cell r="B192">
            <v>2021052</v>
          </cell>
          <cell r="C192" t="str">
            <v>High Tech Elementary North County</v>
          </cell>
          <cell r="D192" t="str">
            <v>Final</v>
          </cell>
          <cell r="E192" t="b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323444</v>
          </cell>
        </row>
        <row r="193">
          <cell r="B193">
            <v>2021053</v>
          </cell>
          <cell r="C193" t="str">
            <v>High Tech High</v>
          </cell>
          <cell r="D193" t="str">
            <v>Final</v>
          </cell>
          <cell r="E193" t="b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370026</v>
          </cell>
        </row>
        <row r="194">
          <cell r="B194">
            <v>2021054</v>
          </cell>
          <cell r="C194" t="str">
            <v>High Tech High Chula Vista</v>
          </cell>
          <cell r="D194" t="str">
            <v>Final</v>
          </cell>
          <cell r="E194" t="b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459142</v>
          </cell>
        </row>
        <row r="195">
          <cell r="B195">
            <v>2021055</v>
          </cell>
          <cell r="C195" t="str">
            <v>High Tech High International</v>
          </cell>
          <cell r="D195" t="str">
            <v>Final</v>
          </cell>
          <cell r="E195" t="b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290184</v>
          </cell>
        </row>
        <row r="196">
          <cell r="B196">
            <v>2021056</v>
          </cell>
          <cell r="C196" t="str">
            <v>High Tech High Media Arts</v>
          </cell>
          <cell r="D196" t="str">
            <v>Final</v>
          </cell>
          <cell r="E196" t="b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292608</v>
          </cell>
        </row>
        <row r="197">
          <cell r="B197">
            <v>2021057</v>
          </cell>
          <cell r="C197" t="str">
            <v>High Tech High Mesa</v>
          </cell>
          <cell r="D197" t="str">
            <v>Final</v>
          </cell>
          <cell r="E197" t="b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313212</v>
          </cell>
        </row>
        <row r="198">
          <cell r="B198">
            <v>2021062</v>
          </cell>
          <cell r="C198" t="str">
            <v>High Tech High North County</v>
          </cell>
          <cell r="D198" t="str">
            <v>Final</v>
          </cell>
          <cell r="E198" t="b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300989</v>
          </cell>
        </row>
        <row r="199">
          <cell r="B199">
            <v>2021063</v>
          </cell>
          <cell r="C199" t="str">
            <v>High Tech Middle</v>
          </cell>
          <cell r="D199" t="str">
            <v>Final</v>
          </cell>
          <cell r="E199" t="b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254068</v>
          </cell>
        </row>
        <row r="200">
          <cell r="B200">
            <v>2021064</v>
          </cell>
          <cell r="C200" t="str">
            <v>High Tech Middle Chula Vista</v>
          </cell>
          <cell r="D200" t="str">
            <v>Final</v>
          </cell>
          <cell r="E200" t="b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256717</v>
          </cell>
        </row>
        <row r="201">
          <cell r="B201">
            <v>2021065</v>
          </cell>
          <cell r="C201" t="str">
            <v>High Tech Middle Media Arts</v>
          </cell>
          <cell r="D201" t="str">
            <v>Final</v>
          </cell>
          <cell r="E201" t="b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247043</v>
          </cell>
        </row>
        <row r="202">
          <cell r="B202">
            <v>2021067</v>
          </cell>
          <cell r="C202" t="str">
            <v>High Tech Middle Mesa</v>
          </cell>
          <cell r="D202" t="str">
            <v>Final</v>
          </cell>
          <cell r="E202" t="b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247083</v>
          </cell>
        </row>
        <row r="203">
          <cell r="B203">
            <v>2021058</v>
          </cell>
          <cell r="C203" t="str">
            <v>High Tech Middle North County</v>
          </cell>
          <cell r="D203" t="str">
            <v>Final</v>
          </cell>
          <cell r="E203" t="b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251980</v>
          </cell>
        </row>
        <row r="204">
          <cell r="B204">
            <v>2021015</v>
          </cell>
          <cell r="C204" t="str">
            <v>Higher Learning Academy</v>
          </cell>
          <cell r="D204" t="str">
            <v>Final</v>
          </cell>
          <cell r="E204" t="b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370449</v>
          </cell>
        </row>
        <row r="205">
          <cell r="B205">
            <v>2122021</v>
          </cell>
          <cell r="C205" t="str">
            <v>Highland Academy</v>
          </cell>
          <cell r="D205" t="str">
            <v>Final</v>
          </cell>
          <cell r="E205" t="b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235459</v>
          </cell>
        </row>
        <row r="206">
          <cell r="B206">
            <v>1314019</v>
          </cell>
          <cell r="C206" t="str">
            <v>Hollister Prep</v>
          </cell>
          <cell r="D206" t="str">
            <v>Final</v>
          </cell>
          <cell r="E206" t="b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414636</v>
          </cell>
        </row>
        <row r="207">
          <cell r="B207">
            <v>1617040</v>
          </cell>
          <cell r="C207" t="str">
            <v>Holly Drive Leadership Academy</v>
          </cell>
          <cell r="D207" t="str">
            <v>Final</v>
          </cell>
          <cell r="E207" t="b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94634</v>
          </cell>
        </row>
        <row r="208">
          <cell r="B208">
            <v>1213010</v>
          </cell>
          <cell r="C208" t="str">
            <v>Howard Gardner Community Charter</v>
          </cell>
          <cell r="D208" t="str">
            <v>Final</v>
          </cell>
          <cell r="E208" t="b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163483</v>
          </cell>
        </row>
        <row r="209">
          <cell r="B209">
            <v>1314011</v>
          </cell>
          <cell r="C209" t="str">
            <v>Iftin Charter</v>
          </cell>
          <cell r="D209" t="str">
            <v>Final</v>
          </cell>
          <cell r="E209" t="b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307323.24</v>
          </cell>
        </row>
        <row r="210">
          <cell r="B210">
            <v>1819082</v>
          </cell>
          <cell r="C210" t="str">
            <v>iLEAD Agua Dulce</v>
          </cell>
          <cell r="D210" t="str">
            <v>Final</v>
          </cell>
          <cell r="E210" t="b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232751</v>
          </cell>
        </row>
        <row r="211">
          <cell r="B211">
            <v>1516017</v>
          </cell>
          <cell r="C211" t="str">
            <v>iLEAD Hybrid</v>
          </cell>
          <cell r="D211" t="str">
            <v>Final</v>
          </cell>
          <cell r="E211" t="b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3047309</v>
          </cell>
        </row>
        <row r="212">
          <cell r="B212">
            <v>1213011</v>
          </cell>
          <cell r="C212" t="str">
            <v>iLEAD Lancaster Charter</v>
          </cell>
          <cell r="D212" t="str">
            <v>Final</v>
          </cell>
          <cell r="E212" t="b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583194</v>
          </cell>
        </row>
        <row r="213">
          <cell r="B213">
            <v>1718051</v>
          </cell>
          <cell r="C213" t="str">
            <v>iLEAD Online</v>
          </cell>
          <cell r="D213" t="str">
            <v>Final</v>
          </cell>
          <cell r="E213" t="b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279415</v>
          </cell>
        </row>
        <row r="214">
          <cell r="B214">
            <v>1314012</v>
          </cell>
          <cell r="C214" t="str">
            <v>Imagine Schools, Riverside County</v>
          </cell>
          <cell r="D214" t="str">
            <v>Final</v>
          </cell>
          <cell r="E214" t="b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941727</v>
          </cell>
        </row>
        <row r="215">
          <cell r="B215">
            <v>708004</v>
          </cell>
          <cell r="C215" t="str">
            <v>Impact Academy of Arts &amp; Technology</v>
          </cell>
          <cell r="D215" t="str">
            <v>Final</v>
          </cell>
          <cell r="E215" t="b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651832</v>
          </cell>
        </row>
        <row r="216">
          <cell r="B216">
            <v>1819038</v>
          </cell>
          <cell r="C216" t="str">
            <v>Ingenium Clarion Charter Middle</v>
          </cell>
          <cell r="D216" t="str">
            <v>Final</v>
          </cell>
          <cell r="E216" t="b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118627</v>
          </cell>
        </row>
        <row r="217">
          <cell r="B217">
            <v>1516039</v>
          </cell>
          <cell r="C217" t="str">
            <v>Ingenuity Charter</v>
          </cell>
          <cell r="D217" t="str">
            <v>Final</v>
          </cell>
          <cell r="E217" t="b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177642</v>
          </cell>
        </row>
        <row r="218">
          <cell r="B218">
            <v>1213012</v>
          </cell>
          <cell r="C218" t="str">
            <v>Inland Leaders Charter</v>
          </cell>
          <cell r="D218" t="str">
            <v>Final</v>
          </cell>
          <cell r="E218" t="b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793322</v>
          </cell>
        </row>
        <row r="219">
          <cell r="B219">
            <v>1314013</v>
          </cell>
          <cell r="C219" t="str">
            <v>Innovations Academy</v>
          </cell>
          <cell r="D219" t="str">
            <v>Final</v>
          </cell>
          <cell r="E219" t="b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370784</v>
          </cell>
        </row>
        <row r="220">
          <cell r="B220">
            <v>2021016</v>
          </cell>
          <cell r="C220" t="str">
            <v>Insight @ San Joaquin</v>
          </cell>
          <cell r="D220" t="str">
            <v>Final</v>
          </cell>
          <cell r="E220" t="b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253384.6</v>
          </cell>
        </row>
        <row r="221">
          <cell r="B221">
            <v>2122022</v>
          </cell>
          <cell r="C221" t="str">
            <v>Insight School of California</v>
          </cell>
          <cell r="D221" t="str">
            <v>Final</v>
          </cell>
          <cell r="E221" t="b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241796</v>
          </cell>
        </row>
        <row r="222">
          <cell r="B222">
            <v>1920036</v>
          </cell>
          <cell r="C222" t="str">
            <v>Inspire School of Arts and Sciences</v>
          </cell>
          <cell r="D222" t="str">
            <v>Final</v>
          </cell>
          <cell r="E222" t="b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332447.58</v>
          </cell>
        </row>
        <row r="223">
          <cell r="B223">
            <v>2122023</v>
          </cell>
          <cell r="C223" t="str">
            <v>International School of Monterey</v>
          </cell>
          <cell r="D223" t="str">
            <v>Final</v>
          </cell>
          <cell r="E223" t="b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312320</v>
          </cell>
        </row>
        <row r="224">
          <cell r="B224">
            <v>1819029</v>
          </cell>
          <cell r="C224" t="str">
            <v>Invictus Academy of Richmond</v>
          </cell>
          <cell r="D224" t="str">
            <v>Final</v>
          </cell>
          <cell r="E224" t="b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228463</v>
          </cell>
        </row>
        <row r="225">
          <cell r="B225">
            <v>2223012</v>
          </cell>
          <cell r="C225" t="str">
            <v>Invictus Leadership Academy</v>
          </cell>
          <cell r="D225" t="str">
            <v>Final</v>
          </cell>
          <cell r="E225" t="b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59812</v>
          </cell>
        </row>
        <row r="226">
          <cell r="B226">
            <v>2021017</v>
          </cell>
          <cell r="C226" t="str">
            <v>JCS - Cedar Cove</v>
          </cell>
          <cell r="D226" t="str">
            <v>Final</v>
          </cell>
          <cell r="E226" t="b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136603</v>
          </cell>
        </row>
        <row r="227">
          <cell r="B227">
            <v>2021018</v>
          </cell>
          <cell r="C227" t="str">
            <v>JCS - Manzanita</v>
          </cell>
          <cell r="D227" t="str">
            <v>Final</v>
          </cell>
          <cell r="E227" t="b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204935</v>
          </cell>
        </row>
        <row r="228">
          <cell r="B228">
            <v>1819041</v>
          </cell>
          <cell r="C228" t="str">
            <v>JCS - Mountain Oaks</v>
          </cell>
          <cell r="D228" t="str">
            <v>Final</v>
          </cell>
          <cell r="E228" t="b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239672</v>
          </cell>
        </row>
        <row r="229">
          <cell r="B229">
            <v>1819042</v>
          </cell>
          <cell r="C229" t="str">
            <v>JCS - Pine Hills</v>
          </cell>
          <cell r="D229" t="str">
            <v>Final</v>
          </cell>
          <cell r="E229" t="b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625455</v>
          </cell>
        </row>
        <row r="230">
          <cell r="B230">
            <v>2021019</v>
          </cell>
          <cell r="C230" t="str">
            <v>JCS - Pine Valley</v>
          </cell>
          <cell r="D230" t="str">
            <v>Final</v>
          </cell>
          <cell r="E230" t="b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143744</v>
          </cell>
        </row>
        <row r="231">
          <cell r="B231">
            <v>1718015</v>
          </cell>
          <cell r="C231" t="str">
            <v>John Adams Academy - El Dorado Hills</v>
          </cell>
          <cell r="D231" t="str">
            <v>Final</v>
          </cell>
          <cell r="E231" t="b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966208</v>
          </cell>
        </row>
        <row r="232">
          <cell r="B232">
            <v>1718016</v>
          </cell>
          <cell r="C232" t="str">
            <v>John Adams Academy - Lincoln</v>
          </cell>
          <cell r="D232" t="str">
            <v>Final</v>
          </cell>
          <cell r="E232" t="b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1023251</v>
          </cell>
        </row>
        <row r="233">
          <cell r="B233">
            <v>1112011</v>
          </cell>
          <cell r="C233" t="str">
            <v>John Adams Academy - Roseville</v>
          </cell>
          <cell r="D233" t="str">
            <v>Final</v>
          </cell>
          <cell r="E233" t="b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1164793</v>
          </cell>
        </row>
        <row r="234">
          <cell r="B234">
            <v>1617025</v>
          </cell>
          <cell r="C234" t="str">
            <v>John Henry High</v>
          </cell>
          <cell r="D234" t="str">
            <v>Final</v>
          </cell>
          <cell r="E234" t="b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265876</v>
          </cell>
        </row>
        <row r="235">
          <cell r="B235">
            <v>1819049</v>
          </cell>
          <cell r="C235" t="str">
            <v>Journey</v>
          </cell>
          <cell r="D235" t="str">
            <v>Final</v>
          </cell>
          <cell r="E235" t="b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430042</v>
          </cell>
        </row>
        <row r="236">
          <cell r="B236">
            <v>1819083</v>
          </cell>
          <cell r="C236" t="str">
            <v>Julian Charter</v>
          </cell>
          <cell r="D236" t="str">
            <v>Final</v>
          </cell>
          <cell r="E236" t="b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154841</v>
          </cell>
        </row>
        <row r="237">
          <cell r="B237">
            <v>1516019</v>
          </cell>
          <cell r="C237" t="str">
            <v>Kairos Public School Vacaville Academy</v>
          </cell>
          <cell r="D237" t="str">
            <v>Final</v>
          </cell>
          <cell r="E237" t="b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504859.31</v>
          </cell>
        </row>
        <row r="238">
          <cell r="B238">
            <v>1516020</v>
          </cell>
          <cell r="C238" t="str">
            <v>Kavod Charter</v>
          </cell>
          <cell r="D238" t="str">
            <v>Final</v>
          </cell>
          <cell r="E238" t="b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294284</v>
          </cell>
        </row>
        <row r="239">
          <cell r="B239">
            <v>1112012</v>
          </cell>
          <cell r="C239" t="str">
            <v>Keiller Leadership Academy</v>
          </cell>
          <cell r="D239" t="str">
            <v>Final</v>
          </cell>
          <cell r="E239" t="b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482388.89</v>
          </cell>
        </row>
        <row r="240">
          <cell r="B240">
            <v>1617042</v>
          </cell>
          <cell r="C240" t="str">
            <v>Kinetic Academy</v>
          </cell>
          <cell r="D240" t="str">
            <v>Final</v>
          </cell>
          <cell r="E240" t="b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244499</v>
          </cell>
        </row>
        <row r="241">
          <cell r="B241">
            <v>910012</v>
          </cell>
          <cell r="C241" t="str">
            <v>King-Chavez Academy of Excellence</v>
          </cell>
          <cell r="D241" t="str">
            <v>Final</v>
          </cell>
          <cell r="E241" t="b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217792</v>
          </cell>
        </row>
        <row r="242">
          <cell r="B242">
            <v>910013</v>
          </cell>
          <cell r="C242" t="str">
            <v>King-Chavez Arts and Athletics Academy</v>
          </cell>
          <cell r="D242" t="str">
            <v>Final</v>
          </cell>
          <cell r="E242" t="b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204168</v>
          </cell>
        </row>
        <row r="243">
          <cell r="B243">
            <v>910015</v>
          </cell>
          <cell r="C243" t="str">
            <v>King-Chavez Community High</v>
          </cell>
          <cell r="D243" t="str">
            <v>Final</v>
          </cell>
          <cell r="E243" t="b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226826</v>
          </cell>
        </row>
        <row r="244">
          <cell r="B244">
            <v>910016</v>
          </cell>
          <cell r="C244" t="str">
            <v>King-Chavez Preparatory Academy</v>
          </cell>
          <cell r="D244" t="str">
            <v>Final</v>
          </cell>
          <cell r="E244" t="b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271029</v>
          </cell>
        </row>
        <row r="245">
          <cell r="B245">
            <v>910017</v>
          </cell>
          <cell r="C245" t="str">
            <v>King-Chavez Primary Academy</v>
          </cell>
          <cell r="D245" t="str">
            <v>Final</v>
          </cell>
          <cell r="E245" t="b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246301</v>
          </cell>
        </row>
        <row r="246">
          <cell r="B246">
            <v>1819002</v>
          </cell>
          <cell r="C246" t="str">
            <v>KIPP Academy of Opportunity</v>
          </cell>
          <cell r="D246" t="str">
            <v>Final</v>
          </cell>
          <cell r="E246" t="b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338463</v>
          </cell>
        </row>
        <row r="247">
          <cell r="B247">
            <v>910018</v>
          </cell>
          <cell r="C247" t="str">
            <v>KIPP Adelante Preparatory Academy</v>
          </cell>
          <cell r="D247" t="str">
            <v>Final</v>
          </cell>
          <cell r="E247" t="b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239804</v>
          </cell>
        </row>
        <row r="248">
          <cell r="B248">
            <v>1213013</v>
          </cell>
          <cell r="C248" t="str">
            <v>KIPP Bayview Academy</v>
          </cell>
          <cell r="D248" t="str">
            <v>Final</v>
          </cell>
          <cell r="E248" t="b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234351</v>
          </cell>
        </row>
        <row r="249">
          <cell r="B249">
            <v>1819059</v>
          </cell>
          <cell r="C249" t="str">
            <v>KIPP Bayview Elementary</v>
          </cell>
          <cell r="D249" t="str">
            <v>Final</v>
          </cell>
          <cell r="E249" t="b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108209</v>
          </cell>
        </row>
        <row r="250">
          <cell r="B250">
            <v>1213014</v>
          </cell>
          <cell r="C250" t="str">
            <v>KIPP Bridge Academy</v>
          </cell>
          <cell r="D250" t="str">
            <v>Final</v>
          </cell>
          <cell r="E250" t="b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423825</v>
          </cell>
        </row>
        <row r="251">
          <cell r="B251">
            <v>1819003</v>
          </cell>
          <cell r="C251" t="str">
            <v>KIPP Comienza Community Prep</v>
          </cell>
          <cell r="D251" t="str">
            <v>Final</v>
          </cell>
          <cell r="E251" t="b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791855</v>
          </cell>
        </row>
        <row r="252">
          <cell r="B252">
            <v>1819004</v>
          </cell>
          <cell r="C252" t="str">
            <v>KIPP Compton Community</v>
          </cell>
          <cell r="D252" t="str">
            <v>Final</v>
          </cell>
          <cell r="E252" t="b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371625</v>
          </cell>
        </row>
        <row r="253">
          <cell r="B253">
            <v>1819005</v>
          </cell>
          <cell r="C253" t="str">
            <v>KIPP Corazon Academy</v>
          </cell>
          <cell r="D253" t="str">
            <v>Final</v>
          </cell>
          <cell r="E253" t="b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754489</v>
          </cell>
        </row>
        <row r="254">
          <cell r="B254">
            <v>1213015</v>
          </cell>
          <cell r="C254" t="str">
            <v>KIPP Heartwood Academy</v>
          </cell>
          <cell r="D254" t="str">
            <v>Final</v>
          </cell>
          <cell r="E254" t="b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327195</v>
          </cell>
        </row>
        <row r="255">
          <cell r="B255">
            <v>1415021</v>
          </cell>
          <cell r="C255" t="str">
            <v>KIPP Heritage Academy</v>
          </cell>
          <cell r="D255" t="str">
            <v>Final</v>
          </cell>
          <cell r="E255" t="b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354712</v>
          </cell>
        </row>
        <row r="256">
          <cell r="B256">
            <v>1819020</v>
          </cell>
          <cell r="C256" t="str">
            <v>KIPP Iluminar Academy</v>
          </cell>
          <cell r="D256" t="str">
            <v>Final</v>
          </cell>
          <cell r="E256" t="b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434763</v>
          </cell>
        </row>
        <row r="257">
          <cell r="B257">
            <v>1213016</v>
          </cell>
          <cell r="C257" t="str">
            <v>KIPP King Collegiate High</v>
          </cell>
          <cell r="D257" t="str">
            <v>Final</v>
          </cell>
          <cell r="E257" t="b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501907</v>
          </cell>
        </row>
        <row r="258">
          <cell r="B258">
            <v>1819060</v>
          </cell>
          <cell r="C258" t="str">
            <v>KIPP Navigate College Prep</v>
          </cell>
          <cell r="D258" t="str">
            <v>Final</v>
          </cell>
          <cell r="E258" t="b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262601</v>
          </cell>
        </row>
        <row r="259">
          <cell r="B259">
            <v>2122005</v>
          </cell>
          <cell r="C259" t="str">
            <v>KIPP Poder Public</v>
          </cell>
          <cell r="D259" t="str">
            <v>Final</v>
          </cell>
          <cell r="E259" t="b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108286</v>
          </cell>
        </row>
        <row r="260">
          <cell r="B260">
            <v>1415022</v>
          </cell>
          <cell r="C260" t="str">
            <v>Kipp Prize Preparatory Academy</v>
          </cell>
          <cell r="D260" t="str">
            <v>Final</v>
          </cell>
          <cell r="E260" t="b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321542</v>
          </cell>
        </row>
        <row r="261">
          <cell r="B261">
            <v>1819023</v>
          </cell>
          <cell r="C261" t="str">
            <v>KIPP Promesa Prep</v>
          </cell>
          <cell r="D261" t="str">
            <v>Final</v>
          </cell>
          <cell r="E261" t="b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425801</v>
          </cell>
        </row>
        <row r="262">
          <cell r="B262">
            <v>1819024</v>
          </cell>
          <cell r="C262" t="str">
            <v>KIPP Raices Academy</v>
          </cell>
          <cell r="D262" t="str">
            <v>Final</v>
          </cell>
          <cell r="E262" t="b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448646</v>
          </cell>
        </row>
        <row r="263">
          <cell r="B263">
            <v>1213017</v>
          </cell>
          <cell r="C263" t="str">
            <v>KIPP San Francisco Bay Academy</v>
          </cell>
          <cell r="D263" t="str">
            <v>Final</v>
          </cell>
          <cell r="E263" t="b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268751</v>
          </cell>
        </row>
        <row r="264">
          <cell r="B264">
            <v>1314014</v>
          </cell>
          <cell r="C264" t="str">
            <v>KIPP San Francisco College Preparatory</v>
          </cell>
          <cell r="D264" t="str">
            <v>Final</v>
          </cell>
          <cell r="E264" t="b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278760</v>
          </cell>
        </row>
        <row r="265">
          <cell r="B265">
            <v>1213018</v>
          </cell>
          <cell r="C265" t="str">
            <v>KIPP San Jose Collegiate</v>
          </cell>
          <cell r="D265" t="str">
            <v>Final</v>
          </cell>
          <cell r="E265" t="b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423483</v>
          </cell>
        </row>
        <row r="266">
          <cell r="B266">
            <v>1819025</v>
          </cell>
          <cell r="C266" t="str">
            <v>KIPP Scholar Academy</v>
          </cell>
          <cell r="D266" t="str">
            <v>Final</v>
          </cell>
          <cell r="E266" t="b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303520</v>
          </cell>
        </row>
        <row r="267">
          <cell r="B267">
            <v>1819026</v>
          </cell>
          <cell r="C267" t="str">
            <v>KIPP Sol Academy</v>
          </cell>
          <cell r="D267" t="str">
            <v>Final</v>
          </cell>
          <cell r="E267" t="b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389222</v>
          </cell>
        </row>
        <row r="268">
          <cell r="B268">
            <v>2122001</v>
          </cell>
          <cell r="C268" t="str">
            <v>KIPP Stockton Kindergarten-12 Grade</v>
          </cell>
          <cell r="D268" t="str">
            <v>Final</v>
          </cell>
          <cell r="E268" t="b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55719</v>
          </cell>
        </row>
        <row r="269">
          <cell r="B269">
            <v>1213019</v>
          </cell>
          <cell r="C269" t="str">
            <v>KIPP Summit Academy</v>
          </cell>
          <cell r="D269" t="str">
            <v>Final</v>
          </cell>
          <cell r="E269" t="b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322344</v>
          </cell>
        </row>
        <row r="270">
          <cell r="B270">
            <v>2223001</v>
          </cell>
          <cell r="C270" t="str">
            <v>KIPP University Park</v>
          </cell>
          <cell r="D270" t="str">
            <v>Final</v>
          </cell>
          <cell r="E270" t="b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22620</v>
          </cell>
        </row>
        <row r="271">
          <cell r="B271">
            <v>1718004</v>
          </cell>
          <cell r="C271" t="str">
            <v>Knowledge Enlightens You (KEY) Academy</v>
          </cell>
          <cell r="D271" t="str">
            <v>Final</v>
          </cell>
          <cell r="E271" t="b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458489</v>
          </cell>
        </row>
        <row r="272">
          <cell r="B272">
            <v>1819084</v>
          </cell>
          <cell r="C272" t="str">
            <v>Latitude 37.8 High</v>
          </cell>
          <cell r="D272" t="str">
            <v>Final</v>
          </cell>
          <cell r="E272" t="b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203226</v>
          </cell>
        </row>
        <row r="273">
          <cell r="B273">
            <v>1213008</v>
          </cell>
          <cell r="C273" t="str">
            <v>Lazear Charter Academy</v>
          </cell>
          <cell r="D273" t="str">
            <v>Final</v>
          </cell>
          <cell r="E273" t="b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371226.1</v>
          </cell>
        </row>
        <row r="274">
          <cell r="B274">
            <v>607005</v>
          </cell>
          <cell r="C274" t="str">
            <v>Leadership Public Schools - Hayward</v>
          </cell>
          <cell r="D274" t="str">
            <v>Final</v>
          </cell>
          <cell r="E274" t="b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463573</v>
          </cell>
        </row>
        <row r="275">
          <cell r="B275">
            <v>607007</v>
          </cell>
          <cell r="C275" t="str">
            <v>Leadership Public Schools: Richmond</v>
          </cell>
          <cell r="D275" t="str">
            <v>Final</v>
          </cell>
          <cell r="E275" t="b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449479</v>
          </cell>
        </row>
        <row r="276">
          <cell r="B276">
            <v>1011030</v>
          </cell>
          <cell r="C276" t="str">
            <v>Learning Choice Academy</v>
          </cell>
          <cell r="D276" t="str">
            <v>Final</v>
          </cell>
          <cell r="E276" t="b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169087</v>
          </cell>
        </row>
        <row r="277">
          <cell r="B277">
            <v>1819061</v>
          </cell>
          <cell r="C277" t="str">
            <v>Learning Choice Academy - Chula Vista</v>
          </cell>
          <cell r="D277" t="str">
            <v>Final</v>
          </cell>
          <cell r="E277" t="b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316198</v>
          </cell>
        </row>
        <row r="278">
          <cell r="B278">
            <v>1213009</v>
          </cell>
          <cell r="C278" t="str">
            <v>Learning Without Limits</v>
          </cell>
          <cell r="D278" t="str">
            <v>Final</v>
          </cell>
          <cell r="E278" t="b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320911</v>
          </cell>
        </row>
        <row r="279">
          <cell r="B279">
            <v>1314015</v>
          </cell>
          <cell r="C279" t="str">
            <v>Life Source International Charter</v>
          </cell>
          <cell r="D279" t="str">
            <v>Final</v>
          </cell>
          <cell r="E279" t="b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300177</v>
          </cell>
        </row>
        <row r="280">
          <cell r="B280">
            <v>708005</v>
          </cell>
          <cell r="C280" t="str">
            <v>Lifeline Education Charter</v>
          </cell>
          <cell r="D280" t="str">
            <v>Final</v>
          </cell>
          <cell r="E280" t="b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532106</v>
          </cell>
        </row>
        <row r="281">
          <cell r="B281">
            <v>1314016</v>
          </cell>
          <cell r="C281" t="str">
            <v>Lighthouse Community Charter</v>
          </cell>
          <cell r="D281" t="str">
            <v>Final</v>
          </cell>
          <cell r="E281" t="b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394809</v>
          </cell>
        </row>
        <row r="282">
          <cell r="B282">
            <v>1314017</v>
          </cell>
          <cell r="C282" t="str">
            <v>Lighthouse Community Charter High</v>
          </cell>
          <cell r="D282" t="str">
            <v>Final</v>
          </cell>
          <cell r="E282" t="b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223197</v>
          </cell>
        </row>
        <row r="283">
          <cell r="B283">
            <v>2021027</v>
          </cell>
          <cell r="C283" t="str">
            <v>Literacy First Charter</v>
          </cell>
          <cell r="D283" t="str">
            <v>Final</v>
          </cell>
          <cell r="E283" t="b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1503869</v>
          </cell>
        </row>
        <row r="284">
          <cell r="B284">
            <v>1617026</v>
          </cell>
          <cell r="C284" t="str">
            <v>Lodestar: A Lighthouse Community Charter Public</v>
          </cell>
          <cell r="D284" t="str">
            <v>Final</v>
          </cell>
          <cell r="E284" t="b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497512</v>
          </cell>
        </row>
        <row r="285">
          <cell r="B285">
            <v>1213029</v>
          </cell>
          <cell r="C285" t="str">
            <v>LPS Oakland R &amp; D Campus</v>
          </cell>
          <cell r="D285" t="str">
            <v>Final</v>
          </cell>
          <cell r="E285" t="b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368363</v>
          </cell>
        </row>
        <row r="286">
          <cell r="B286">
            <v>1415025</v>
          </cell>
          <cell r="C286" t="str">
            <v>MAAC Community Charter</v>
          </cell>
          <cell r="D286" t="str">
            <v>Final</v>
          </cell>
          <cell r="E286" t="b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184027</v>
          </cell>
        </row>
        <row r="287">
          <cell r="B287">
            <v>1718009</v>
          </cell>
          <cell r="C287" t="str">
            <v>Magnolia Science Academy</v>
          </cell>
          <cell r="D287" t="str">
            <v>Final</v>
          </cell>
          <cell r="E287" t="b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540645</v>
          </cell>
        </row>
        <row r="288">
          <cell r="B288">
            <v>1718010</v>
          </cell>
          <cell r="C288" t="str">
            <v>Magnolia Science Academy 2</v>
          </cell>
          <cell r="D288" t="str">
            <v>Final</v>
          </cell>
          <cell r="E288" t="b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376284</v>
          </cell>
        </row>
        <row r="289">
          <cell r="B289">
            <v>1718011</v>
          </cell>
          <cell r="C289" t="str">
            <v>Magnolia Science Academy 3</v>
          </cell>
          <cell r="D289" t="str">
            <v>Final</v>
          </cell>
          <cell r="E289" t="b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372834</v>
          </cell>
        </row>
        <row r="290">
          <cell r="B290">
            <v>1819062</v>
          </cell>
          <cell r="C290" t="str">
            <v>Magnolia Science Academy 5</v>
          </cell>
          <cell r="D290" t="str">
            <v>Final</v>
          </cell>
          <cell r="E290" t="b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218902</v>
          </cell>
        </row>
        <row r="291">
          <cell r="B291">
            <v>1011031</v>
          </cell>
          <cell r="C291" t="str">
            <v>Magnolia Science Academy San Diego</v>
          </cell>
          <cell r="D291" t="str">
            <v>Final</v>
          </cell>
          <cell r="E291" t="b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335272</v>
          </cell>
        </row>
        <row r="292">
          <cell r="B292">
            <v>1415026</v>
          </cell>
          <cell r="C292" t="str">
            <v>Magnolia Science Academy Santa Ana</v>
          </cell>
          <cell r="D292" t="str">
            <v>Final</v>
          </cell>
          <cell r="E292" t="b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422171.77</v>
          </cell>
        </row>
        <row r="293">
          <cell r="B293">
            <v>1920033</v>
          </cell>
          <cell r="C293" t="str">
            <v>Making Waves Academy</v>
          </cell>
          <cell r="D293" t="str">
            <v>Final</v>
          </cell>
          <cell r="E293" t="b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824140</v>
          </cell>
        </row>
        <row r="294">
          <cell r="B294">
            <v>2021028</v>
          </cell>
          <cell r="C294" t="str">
            <v>Manzanita Middle</v>
          </cell>
          <cell r="D294" t="str">
            <v>Final</v>
          </cell>
          <cell r="E294" t="b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88322</v>
          </cell>
        </row>
        <row r="295">
          <cell r="B295">
            <v>1213030</v>
          </cell>
          <cell r="C295" t="str">
            <v>McGill School of Success</v>
          </cell>
          <cell r="D295" t="str">
            <v>Final</v>
          </cell>
          <cell r="E295" t="b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117568</v>
          </cell>
        </row>
        <row r="296">
          <cell r="B296">
            <v>2223008</v>
          </cell>
          <cell r="C296" t="str">
            <v>Method Schools</v>
          </cell>
          <cell r="D296" t="str">
            <v>Final</v>
          </cell>
          <cell r="E296" t="b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453411</v>
          </cell>
        </row>
        <row r="297">
          <cell r="B297">
            <v>2223011</v>
          </cell>
          <cell r="C297" t="str">
            <v>Method Schools, LA</v>
          </cell>
          <cell r="D297" t="str">
            <v>Final</v>
          </cell>
          <cell r="E297" t="b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998122</v>
          </cell>
        </row>
        <row r="298">
          <cell r="B298">
            <v>2021029</v>
          </cell>
          <cell r="C298" t="str">
            <v>Millennium Charter</v>
          </cell>
          <cell r="D298" t="str">
            <v>Final</v>
          </cell>
          <cell r="E298" t="b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410135</v>
          </cell>
        </row>
        <row r="299">
          <cell r="B299">
            <v>910001</v>
          </cell>
          <cell r="C299" t="str">
            <v>Mirus Secondary</v>
          </cell>
          <cell r="D299" t="str">
            <v>Final</v>
          </cell>
          <cell r="E299" t="b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265332</v>
          </cell>
        </row>
        <row r="300">
          <cell r="B300">
            <v>1819064</v>
          </cell>
          <cell r="C300" t="str">
            <v>Mission Academy</v>
          </cell>
          <cell r="D300" t="str">
            <v>Final</v>
          </cell>
          <cell r="E300" t="b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881639</v>
          </cell>
        </row>
        <row r="301">
          <cell r="B301">
            <v>1112015</v>
          </cell>
          <cell r="C301" t="str">
            <v>Mission Preparatory</v>
          </cell>
          <cell r="D301" t="str">
            <v>Final</v>
          </cell>
          <cell r="E301" t="b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346319</v>
          </cell>
        </row>
        <row r="302">
          <cell r="B302">
            <v>1112014</v>
          </cell>
          <cell r="C302" t="str">
            <v>Mission View Public</v>
          </cell>
          <cell r="D302" t="str">
            <v>Final</v>
          </cell>
          <cell r="E302" t="b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314790</v>
          </cell>
        </row>
        <row r="303">
          <cell r="B303">
            <v>1920026</v>
          </cell>
          <cell r="C303" t="str">
            <v>Mission Vista Academy</v>
          </cell>
          <cell r="D303" t="str">
            <v>Final</v>
          </cell>
          <cell r="E303" t="b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3882232</v>
          </cell>
        </row>
        <row r="304">
          <cell r="B304">
            <v>1920025</v>
          </cell>
          <cell r="C304" t="str">
            <v>Monarch River Academy</v>
          </cell>
          <cell r="D304" t="str">
            <v>Final</v>
          </cell>
          <cell r="E304" t="b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875312.94</v>
          </cell>
        </row>
        <row r="305">
          <cell r="B305">
            <v>1314018</v>
          </cell>
          <cell r="C305" t="str">
            <v>Museum</v>
          </cell>
          <cell r="D305" t="str">
            <v>Final</v>
          </cell>
          <cell r="E305" t="b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183562</v>
          </cell>
        </row>
        <row r="306">
          <cell r="B306">
            <v>910008</v>
          </cell>
          <cell r="C306" t="str">
            <v>Nea Community Learning Center</v>
          </cell>
          <cell r="D306" t="str">
            <v>Final</v>
          </cell>
          <cell r="E306" t="b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467290</v>
          </cell>
        </row>
        <row r="307">
          <cell r="B307">
            <v>1617027</v>
          </cell>
          <cell r="C307" t="str">
            <v>New Jerusalem</v>
          </cell>
          <cell r="D307" t="str">
            <v>Final</v>
          </cell>
          <cell r="E307" t="b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177197</v>
          </cell>
        </row>
        <row r="308">
          <cell r="B308">
            <v>2223002</v>
          </cell>
          <cell r="C308" t="str">
            <v>New Pacific School - Roseville</v>
          </cell>
          <cell r="D308" t="str">
            <v>Final</v>
          </cell>
          <cell r="E308" t="b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66773</v>
          </cell>
        </row>
        <row r="309">
          <cell r="B309">
            <v>2021068</v>
          </cell>
          <cell r="C309" t="str">
            <v>New West Charter</v>
          </cell>
          <cell r="D309" t="str">
            <v>Final</v>
          </cell>
          <cell r="E309" t="b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770129</v>
          </cell>
        </row>
        <row r="310">
          <cell r="B310">
            <v>1819044</v>
          </cell>
          <cell r="C310" t="str">
            <v>Nord Country</v>
          </cell>
          <cell r="D310" t="str">
            <v>Final</v>
          </cell>
          <cell r="E310" t="b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174745.56</v>
          </cell>
        </row>
        <row r="311">
          <cell r="B311">
            <v>1819028</v>
          </cell>
          <cell r="C311" t="str">
            <v>North Valley Military Institute College Preparatory Academy</v>
          </cell>
          <cell r="D311" t="str">
            <v>Final</v>
          </cell>
          <cell r="E311" t="b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604931</v>
          </cell>
        </row>
        <row r="312">
          <cell r="B312">
            <v>2021030</v>
          </cell>
          <cell r="C312" t="str">
            <v>NOVA Academy - Coachella</v>
          </cell>
          <cell r="D312" t="str">
            <v>Final</v>
          </cell>
          <cell r="E312" t="b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172710.38</v>
          </cell>
        </row>
        <row r="313">
          <cell r="B313">
            <v>2021031</v>
          </cell>
          <cell r="C313" t="str">
            <v>Nova Academy Early College High</v>
          </cell>
          <cell r="D313" t="str">
            <v>Final</v>
          </cell>
          <cell r="E313" t="b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304355</v>
          </cell>
        </row>
        <row r="314">
          <cell r="B314">
            <v>2021038</v>
          </cell>
          <cell r="C314" t="str">
            <v>Novato Charter</v>
          </cell>
          <cell r="D314" t="str">
            <v>Final</v>
          </cell>
          <cell r="E314" t="b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206976</v>
          </cell>
        </row>
        <row r="315">
          <cell r="B315">
            <v>1516010</v>
          </cell>
          <cell r="C315" t="str">
            <v>Oakland Charter Academy</v>
          </cell>
          <cell r="D315" t="str">
            <v>Final</v>
          </cell>
          <cell r="E315" t="b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190516</v>
          </cell>
        </row>
        <row r="316">
          <cell r="B316">
            <v>1516011</v>
          </cell>
          <cell r="C316" t="str">
            <v>Oakland Charter High</v>
          </cell>
          <cell r="D316" t="str">
            <v>Final</v>
          </cell>
          <cell r="E316" t="b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353582</v>
          </cell>
        </row>
        <row r="317">
          <cell r="B317">
            <v>1112017</v>
          </cell>
          <cell r="C317" t="str">
            <v>Oakland Military Institute, College Preparatory Academy</v>
          </cell>
          <cell r="D317" t="str">
            <v>Final</v>
          </cell>
          <cell r="E317" t="b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494724</v>
          </cell>
        </row>
        <row r="318">
          <cell r="B318">
            <v>1011032</v>
          </cell>
          <cell r="C318" t="str">
            <v>Oakland School for the Arts</v>
          </cell>
          <cell r="D318" t="str">
            <v>Final</v>
          </cell>
          <cell r="E318" t="b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603256</v>
          </cell>
        </row>
        <row r="319">
          <cell r="B319">
            <v>2021020</v>
          </cell>
          <cell r="C319" t="str">
            <v>OCASA College Prep</v>
          </cell>
          <cell r="D319" t="str">
            <v>Final</v>
          </cell>
          <cell r="E319" t="b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94462</v>
          </cell>
        </row>
        <row r="320">
          <cell r="B320">
            <v>2021032</v>
          </cell>
          <cell r="C320" t="str">
            <v>OCSA</v>
          </cell>
          <cell r="D320" t="str">
            <v>Final</v>
          </cell>
          <cell r="E320" t="b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1688637</v>
          </cell>
        </row>
        <row r="321">
          <cell r="B321">
            <v>1314030</v>
          </cell>
          <cell r="C321" t="str">
            <v>Old Town Academy K-8 Charter</v>
          </cell>
          <cell r="D321" t="str">
            <v>Final</v>
          </cell>
          <cell r="E321" t="b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203814</v>
          </cell>
        </row>
        <row r="322">
          <cell r="B322">
            <v>1819090</v>
          </cell>
          <cell r="C322" t="str">
            <v>Olive Grove Charter - Buellton</v>
          </cell>
          <cell r="D322" t="str">
            <v>Final</v>
          </cell>
          <cell r="E322" t="b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38722</v>
          </cell>
        </row>
        <row r="323">
          <cell r="B323">
            <v>1819091</v>
          </cell>
          <cell r="C323" t="str">
            <v>Olive Grove Charter - Lompoc</v>
          </cell>
          <cell r="D323" t="str">
            <v>Final</v>
          </cell>
          <cell r="E323" t="b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106646</v>
          </cell>
        </row>
        <row r="324">
          <cell r="B324">
            <v>1819092</v>
          </cell>
          <cell r="C324" t="str">
            <v>Olive Grove Charter - Orcutt/Santa Maria</v>
          </cell>
          <cell r="D324" t="str">
            <v>Final</v>
          </cell>
          <cell r="E324" t="b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194800</v>
          </cell>
        </row>
        <row r="325">
          <cell r="B325">
            <v>1819093</v>
          </cell>
          <cell r="C325" t="str">
            <v>Olive Grove Charter - Santa Barbara</v>
          </cell>
          <cell r="D325" t="str">
            <v>Final</v>
          </cell>
          <cell r="E325" t="b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126384</v>
          </cell>
        </row>
        <row r="326">
          <cell r="B326">
            <v>1617043</v>
          </cell>
          <cell r="C326" t="str">
            <v>Orange County Academy of Sciences and Arts</v>
          </cell>
          <cell r="D326" t="str">
            <v>Final</v>
          </cell>
          <cell r="E326" t="b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274664</v>
          </cell>
        </row>
        <row r="327">
          <cell r="B327">
            <v>2223016</v>
          </cell>
          <cell r="C327" t="str">
            <v>Orange County Classical Academy II</v>
          </cell>
          <cell r="D327" t="str">
            <v>Final</v>
          </cell>
          <cell r="E327" t="b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403271</v>
          </cell>
        </row>
        <row r="328">
          <cell r="B328">
            <v>2021033</v>
          </cell>
          <cell r="C328" t="str">
            <v>Orange County Educational Arts Academy</v>
          </cell>
          <cell r="D328" t="str">
            <v>Final</v>
          </cell>
          <cell r="E328" t="b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474898</v>
          </cell>
        </row>
        <row r="329">
          <cell r="B329">
            <v>1617054</v>
          </cell>
          <cell r="C329" t="str">
            <v>Orange County Workforce Innovation High</v>
          </cell>
          <cell r="D329" t="str">
            <v>Final</v>
          </cell>
          <cell r="E329" t="b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239333</v>
          </cell>
        </row>
        <row r="330">
          <cell r="B330">
            <v>1617028</v>
          </cell>
          <cell r="C330" t="str">
            <v>Oxford Preparatory Academy - Saddleback Valley</v>
          </cell>
          <cell r="D330" t="str">
            <v>Final</v>
          </cell>
          <cell r="E330" t="b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522754</v>
          </cell>
        </row>
        <row r="331">
          <cell r="B331">
            <v>1314022</v>
          </cell>
          <cell r="C331" t="str">
            <v>Oxford Preparatory Academy - South Orange County</v>
          </cell>
          <cell r="D331" t="str">
            <v>Final</v>
          </cell>
          <cell r="E331" t="b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669361.39</v>
          </cell>
        </row>
        <row r="332">
          <cell r="B332">
            <v>1718053</v>
          </cell>
          <cell r="C332" t="str">
            <v>Pacific Coast Academy</v>
          </cell>
          <cell r="D332" t="str">
            <v>Final</v>
          </cell>
          <cell r="E332" t="b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4002863.28</v>
          </cell>
        </row>
        <row r="333">
          <cell r="B333">
            <v>1819045</v>
          </cell>
          <cell r="C333" t="str">
            <v>Pacific Springs Charter</v>
          </cell>
          <cell r="D333" t="str">
            <v>Final</v>
          </cell>
          <cell r="E333" t="b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409229</v>
          </cell>
        </row>
        <row r="334">
          <cell r="B334">
            <v>1819071</v>
          </cell>
          <cell r="C334" t="str">
            <v>Pacific View Charter</v>
          </cell>
          <cell r="D334" t="str">
            <v>Final</v>
          </cell>
          <cell r="E334" t="b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611596</v>
          </cell>
        </row>
        <row r="335">
          <cell r="B335">
            <v>2223003</v>
          </cell>
          <cell r="C335" t="str">
            <v>Palm Lane Global Academy</v>
          </cell>
          <cell r="D335" t="str">
            <v>Final</v>
          </cell>
          <cell r="E335" t="b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223479</v>
          </cell>
        </row>
        <row r="336">
          <cell r="B336">
            <v>1516050</v>
          </cell>
          <cell r="C336" t="str">
            <v>Palmdale Aerospace Academy</v>
          </cell>
          <cell r="D336" t="str">
            <v>Final</v>
          </cell>
          <cell r="E336" t="b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1778504</v>
          </cell>
        </row>
        <row r="337">
          <cell r="B337">
            <v>1112019</v>
          </cell>
          <cell r="C337" t="str">
            <v>Paragon Collegiate Academy</v>
          </cell>
          <cell r="D337" t="str">
            <v>Final</v>
          </cell>
          <cell r="E337" t="b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150761</v>
          </cell>
        </row>
        <row r="338">
          <cell r="B338">
            <v>1718040</v>
          </cell>
          <cell r="C338" t="str">
            <v>Peak to Peak Mountain Charter</v>
          </cell>
          <cell r="D338" t="str">
            <v>Final</v>
          </cell>
          <cell r="E338" t="b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43857</v>
          </cell>
        </row>
        <row r="339">
          <cell r="B339">
            <v>1920038</v>
          </cell>
          <cell r="C339" t="str">
            <v>Perseverance Preparatory</v>
          </cell>
          <cell r="D339" t="str">
            <v>Final</v>
          </cell>
          <cell r="E339" t="b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59767</v>
          </cell>
        </row>
        <row r="340">
          <cell r="B340">
            <v>2223015</v>
          </cell>
          <cell r="C340" t="str">
            <v>Phoenix Charter Academy College View</v>
          </cell>
          <cell r="D340" t="str">
            <v>Final</v>
          </cell>
          <cell r="E340" t="b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218025</v>
          </cell>
        </row>
        <row r="341">
          <cell r="B341">
            <v>1819085</v>
          </cell>
          <cell r="C341" t="str">
            <v>Pivot Charter School - North Bay</v>
          </cell>
          <cell r="D341" t="str">
            <v>Final</v>
          </cell>
          <cell r="E341" t="b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314328</v>
          </cell>
        </row>
        <row r="342">
          <cell r="B342">
            <v>1819088</v>
          </cell>
          <cell r="C342" t="str">
            <v>Pivot Charter School - San Diego II</v>
          </cell>
          <cell r="D342" t="str">
            <v>Final</v>
          </cell>
          <cell r="E342" t="b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88810</v>
          </cell>
        </row>
        <row r="343">
          <cell r="B343">
            <v>1819086</v>
          </cell>
          <cell r="C343" t="str">
            <v>Pivot Charter School North Valley II</v>
          </cell>
          <cell r="D343" t="str">
            <v>Final</v>
          </cell>
          <cell r="E343" t="b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85158</v>
          </cell>
        </row>
        <row r="344">
          <cell r="B344">
            <v>1819087</v>
          </cell>
          <cell r="C344" t="str">
            <v>Pivot Charter School Riverside</v>
          </cell>
          <cell r="D344" t="str">
            <v>Final</v>
          </cell>
          <cell r="E344" t="b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106206</v>
          </cell>
        </row>
        <row r="345">
          <cell r="B345">
            <v>1718029</v>
          </cell>
          <cell r="C345" t="str">
            <v>Plumas Charter</v>
          </cell>
          <cell r="D345" t="str">
            <v>Final</v>
          </cell>
          <cell r="E345" t="b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289413</v>
          </cell>
        </row>
        <row r="346">
          <cell r="B346">
            <v>1011033</v>
          </cell>
          <cell r="C346" t="str">
            <v>Preuss School UCSD</v>
          </cell>
          <cell r="D346" t="str">
            <v>Final</v>
          </cell>
          <cell r="E346" t="b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643964.19999999995</v>
          </cell>
        </row>
        <row r="347">
          <cell r="B347">
            <v>2021034</v>
          </cell>
          <cell r="C347" t="str">
            <v>Primary Charter</v>
          </cell>
          <cell r="D347" t="str">
            <v>Final</v>
          </cell>
          <cell r="E347" t="b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296483</v>
          </cell>
        </row>
        <row r="348">
          <cell r="B348">
            <v>1718030</v>
          </cell>
          <cell r="C348" t="str">
            <v>REACH Leadership STEAM Academy</v>
          </cell>
          <cell r="D348" t="str">
            <v>Final</v>
          </cell>
          <cell r="E348" t="b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486517</v>
          </cell>
        </row>
        <row r="349">
          <cell r="B349">
            <v>1617059</v>
          </cell>
          <cell r="C349" t="str">
            <v>Redding School of the Arts</v>
          </cell>
          <cell r="D349" t="str">
            <v>Final</v>
          </cell>
          <cell r="E349" t="b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463365</v>
          </cell>
        </row>
        <row r="350">
          <cell r="B350">
            <v>1516025</v>
          </cell>
          <cell r="C350" t="str">
            <v>Redding STEM Academy</v>
          </cell>
          <cell r="D350" t="str">
            <v>Final</v>
          </cell>
          <cell r="E350" t="b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189753.36</v>
          </cell>
        </row>
        <row r="351">
          <cell r="B351">
            <v>1516052</v>
          </cell>
          <cell r="C351" t="str">
            <v>Richmond Charter Academy</v>
          </cell>
          <cell r="D351" t="str">
            <v>Final</v>
          </cell>
          <cell r="E351" t="b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237032</v>
          </cell>
        </row>
        <row r="352">
          <cell r="B352">
            <v>1516053</v>
          </cell>
          <cell r="C352" t="str">
            <v>Richmond Charter Elementary-Benito Juarez</v>
          </cell>
          <cell r="D352" t="str">
            <v>Final</v>
          </cell>
          <cell r="E352" t="b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354334</v>
          </cell>
        </row>
        <row r="353">
          <cell r="B353">
            <v>1819018</v>
          </cell>
          <cell r="C353" t="str">
            <v>Rising Sun Montessori</v>
          </cell>
          <cell r="D353" t="str">
            <v>Final</v>
          </cell>
          <cell r="E353" t="b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113238</v>
          </cell>
        </row>
        <row r="354">
          <cell r="B354">
            <v>1920015</v>
          </cell>
          <cell r="C354" t="str">
            <v>River Charter Schools Lighthouse Charter</v>
          </cell>
          <cell r="D354" t="str">
            <v>Final</v>
          </cell>
          <cell r="E354" t="b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376489</v>
          </cell>
        </row>
        <row r="355">
          <cell r="B355">
            <v>910020</v>
          </cell>
          <cell r="C355" t="str">
            <v>River Montessori Elementary Charter</v>
          </cell>
          <cell r="D355" t="str">
            <v>Final</v>
          </cell>
          <cell r="E355" t="b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135304</v>
          </cell>
        </row>
        <row r="356">
          <cell r="B356">
            <v>1213031</v>
          </cell>
          <cell r="C356" t="str">
            <v>Rocketship Academy Brilliant Minds</v>
          </cell>
          <cell r="D356" t="str">
            <v>Final</v>
          </cell>
          <cell r="E356" t="b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471041</v>
          </cell>
        </row>
        <row r="357">
          <cell r="B357">
            <v>1213032</v>
          </cell>
          <cell r="C357" t="str">
            <v>Rocketship Alma Academy</v>
          </cell>
          <cell r="D357" t="str">
            <v>Final</v>
          </cell>
          <cell r="E357" t="b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387940</v>
          </cell>
        </row>
        <row r="358">
          <cell r="B358">
            <v>1819008</v>
          </cell>
          <cell r="C358" t="str">
            <v>Rocketship Delta Prep</v>
          </cell>
          <cell r="D358" t="str">
            <v>Final</v>
          </cell>
          <cell r="E358" t="b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406736</v>
          </cell>
        </row>
        <row r="359">
          <cell r="B359">
            <v>1112021</v>
          </cell>
          <cell r="C359" t="str">
            <v>Rocketship Discovery Prep</v>
          </cell>
          <cell r="D359" t="str">
            <v>Final</v>
          </cell>
          <cell r="E359" t="b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394895</v>
          </cell>
        </row>
        <row r="360">
          <cell r="B360">
            <v>1415031</v>
          </cell>
          <cell r="C360" t="str">
            <v>Rocketship Fuerza Community Prep</v>
          </cell>
          <cell r="D360" t="str">
            <v>Final</v>
          </cell>
          <cell r="E360" t="b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473404</v>
          </cell>
        </row>
        <row r="361">
          <cell r="B361">
            <v>1617034</v>
          </cell>
          <cell r="C361" t="str">
            <v>Rocketship Futuro Academy</v>
          </cell>
          <cell r="D361" t="str">
            <v>Final</v>
          </cell>
          <cell r="E361" t="b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476041</v>
          </cell>
        </row>
        <row r="362">
          <cell r="B362">
            <v>1011034</v>
          </cell>
          <cell r="C362" t="str">
            <v>Rocketship Los Suenos Academy</v>
          </cell>
          <cell r="D362" t="str">
            <v>Final</v>
          </cell>
          <cell r="E362" t="b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337928</v>
          </cell>
        </row>
        <row r="363">
          <cell r="B363">
            <v>708006</v>
          </cell>
          <cell r="C363" t="str">
            <v>Rocketship Mateo Sheedy Elementary</v>
          </cell>
          <cell r="D363" t="str">
            <v>Final</v>
          </cell>
          <cell r="E363" t="b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396618</v>
          </cell>
        </row>
        <row r="364">
          <cell r="B364">
            <v>1112022</v>
          </cell>
          <cell r="C364" t="str">
            <v>Rocketship Mosaic Elementary</v>
          </cell>
          <cell r="D364" t="str">
            <v>Final</v>
          </cell>
          <cell r="E364" t="b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468367</v>
          </cell>
        </row>
        <row r="365">
          <cell r="B365">
            <v>1516031</v>
          </cell>
          <cell r="C365" t="str">
            <v>Rocketship Redwood City</v>
          </cell>
          <cell r="D365" t="str">
            <v>Final</v>
          </cell>
          <cell r="E365" t="b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221318</v>
          </cell>
        </row>
        <row r="366">
          <cell r="B366">
            <v>1617033</v>
          </cell>
          <cell r="C366" t="str">
            <v>Rocketship Rising Stars</v>
          </cell>
          <cell r="D366" t="str">
            <v>Final</v>
          </cell>
          <cell r="E366" t="b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472960</v>
          </cell>
        </row>
        <row r="367">
          <cell r="B367">
            <v>910021</v>
          </cell>
          <cell r="C367" t="str">
            <v>Rocketship Si Se Puede Academy</v>
          </cell>
          <cell r="D367" t="str">
            <v>Final</v>
          </cell>
          <cell r="E367" t="b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294919</v>
          </cell>
        </row>
        <row r="368">
          <cell r="B368">
            <v>1314023</v>
          </cell>
          <cell r="C368" t="str">
            <v>Rocketship Spark Academy</v>
          </cell>
          <cell r="D368" t="str">
            <v>Final</v>
          </cell>
          <cell r="E368" t="b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466527</v>
          </cell>
        </row>
        <row r="369">
          <cell r="B369">
            <v>1011035</v>
          </cell>
          <cell r="C369" t="str">
            <v>Rocklin Academy</v>
          </cell>
          <cell r="D369" t="str">
            <v>Final</v>
          </cell>
          <cell r="E369" t="b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369754</v>
          </cell>
        </row>
        <row r="370">
          <cell r="B370">
            <v>1011036</v>
          </cell>
          <cell r="C370" t="str">
            <v>Rocklin Academy at Meyers Street</v>
          </cell>
          <cell r="D370" t="str">
            <v>Final</v>
          </cell>
          <cell r="E370" t="b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141889</v>
          </cell>
        </row>
        <row r="371">
          <cell r="B371">
            <v>1516032</v>
          </cell>
          <cell r="C371" t="str">
            <v>Rocklin Academy Gateway</v>
          </cell>
          <cell r="D371" t="str">
            <v>Final</v>
          </cell>
          <cell r="E371" t="b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934754</v>
          </cell>
        </row>
        <row r="372">
          <cell r="B372">
            <v>1718006</v>
          </cell>
          <cell r="C372" t="str">
            <v>Ross Valley Charter</v>
          </cell>
          <cell r="D372" t="str">
            <v>Final</v>
          </cell>
          <cell r="E372" t="b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154532</v>
          </cell>
        </row>
        <row r="373">
          <cell r="B373">
            <v>1011038</v>
          </cell>
          <cell r="C373" t="str">
            <v>Sacramento Charter High</v>
          </cell>
          <cell r="D373" t="str">
            <v>Final</v>
          </cell>
          <cell r="E373" t="b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374996</v>
          </cell>
        </row>
        <row r="374">
          <cell r="B374">
            <v>2021060</v>
          </cell>
          <cell r="C374" t="str">
            <v>Sacramento Valley Charter</v>
          </cell>
          <cell r="D374" t="str">
            <v>Final</v>
          </cell>
          <cell r="E374" t="b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225689</v>
          </cell>
        </row>
        <row r="375">
          <cell r="B375">
            <v>1314029</v>
          </cell>
          <cell r="C375" t="str">
            <v>Samueli Academy</v>
          </cell>
          <cell r="D375" t="str">
            <v>Final</v>
          </cell>
          <cell r="E375" t="b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599947</v>
          </cell>
        </row>
        <row r="376">
          <cell r="B376">
            <v>1415032</v>
          </cell>
          <cell r="C376" t="str">
            <v>San Diego Cooperative Charter</v>
          </cell>
          <cell r="D376" t="str">
            <v>Final</v>
          </cell>
          <cell r="E376" t="b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441175</v>
          </cell>
        </row>
        <row r="377">
          <cell r="B377">
            <v>1314024</v>
          </cell>
          <cell r="C377" t="str">
            <v>San Diego Global Vision Academy</v>
          </cell>
          <cell r="D377" t="str">
            <v>Final</v>
          </cell>
          <cell r="E377" t="b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325998</v>
          </cell>
        </row>
        <row r="378">
          <cell r="B378">
            <v>1920016</v>
          </cell>
          <cell r="C378" t="str">
            <v>San Diego Mission Academy</v>
          </cell>
          <cell r="D378" t="str">
            <v>Final</v>
          </cell>
          <cell r="E378" t="b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183471</v>
          </cell>
        </row>
        <row r="379">
          <cell r="B379">
            <v>1617055</v>
          </cell>
          <cell r="C379" t="str">
            <v>San Diego Workforce Innovation High</v>
          </cell>
          <cell r="D379" t="str">
            <v>Final</v>
          </cell>
          <cell r="E379" t="b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2106868</v>
          </cell>
        </row>
        <row r="380">
          <cell r="B380">
            <v>1718005</v>
          </cell>
          <cell r="C380" t="str">
            <v>San Jose Conservation Corps Charter</v>
          </cell>
          <cell r="D380" t="str">
            <v>Final</v>
          </cell>
          <cell r="E380" t="b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110191</v>
          </cell>
        </row>
        <row r="381">
          <cell r="B381">
            <v>1112010</v>
          </cell>
          <cell r="C381" t="str">
            <v>Santa Clarita Valley International</v>
          </cell>
          <cell r="D381" t="str">
            <v>Final</v>
          </cell>
          <cell r="E381" t="b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717975</v>
          </cell>
        </row>
        <row r="382">
          <cell r="B382">
            <v>1516034</v>
          </cell>
          <cell r="C382" t="str">
            <v>Santiago Middle</v>
          </cell>
          <cell r="D382" t="str">
            <v>Final</v>
          </cell>
          <cell r="E382" t="b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851989</v>
          </cell>
        </row>
        <row r="383">
          <cell r="B383">
            <v>1920024</v>
          </cell>
          <cell r="C383" t="str">
            <v>SAVA - Sacramento Academic and Vocational Academy</v>
          </cell>
          <cell r="D383" t="str">
            <v>Final</v>
          </cell>
          <cell r="E383" t="b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140668</v>
          </cell>
        </row>
        <row r="384">
          <cell r="B384">
            <v>1819047</v>
          </cell>
          <cell r="C384" t="str">
            <v>SAVA - Sacramento Academic and Vocational Academy - EGUSD</v>
          </cell>
          <cell r="D384" t="str">
            <v>Final</v>
          </cell>
          <cell r="E384" t="b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282861</v>
          </cell>
        </row>
        <row r="385">
          <cell r="B385">
            <v>1819046</v>
          </cell>
          <cell r="C385" t="str">
            <v>SAVA - Sacramento Academic and Vocational Academy - SCUSD</v>
          </cell>
          <cell r="D385" t="str">
            <v>Final</v>
          </cell>
          <cell r="E385" t="b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527312</v>
          </cell>
        </row>
        <row r="386">
          <cell r="B386">
            <v>1718036</v>
          </cell>
          <cell r="C386" t="str">
            <v>Scholarship Prep - Oceanside</v>
          </cell>
          <cell r="D386" t="str">
            <v>Final</v>
          </cell>
          <cell r="E386" t="b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397977</v>
          </cell>
        </row>
        <row r="387">
          <cell r="B387">
            <v>1617037</v>
          </cell>
          <cell r="C387" t="str">
            <v>Scholarship Prep - Orange County</v>
          </cell>
          <cell r="D387" t="str">
            <v>Final</v>
          </cell>
          <cell r="E387" t="b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472727</v>
          </cell>
        </row>
        <row r="388">
          <cell r="B388">
            <v>1617015</v>
          </cell>
          <cell r="C388" t="str">
            <v>School for Entrepreneurship and Technology</v>
          </cell>
          <cell r="D388" t="str">
            <v>Final</v>
          </cell>
          <cell r="E388" t="b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165271</v>
          </cell>
        </row>
        <row r="389">
          <cell r="B389">
            <v>1516035</v>
          </cell>
          <cell r="C389" t="str">
            <v>School of Arts and Enterprise</v>
          </cell>
          <cell r="D389" t="str">
            <v>Final</v>
          </cell>
          <cell r="E389" t="b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566312</v>
          </cell>
        </row>
        <row r="390">
          <cell r="B390">
            <v>2021035</v>
          </cell>
          <cell r="C390" t="str">
            <v>Shasta Charter Academy</v>
          </cell>
          <cell r="D390" t="str">
            <v>Final</v>
          </cell>
          <cell r="E390" t="b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215722</v>
          </cell>
        </row>
        <row r="391">
          <cell r="B391">
            <v>1920023</v>
          </cell>
          <cell r="C391" t="str">
            <v>Shasta View Academy</v>
          </cell>
          <cell r="D391" t="str">
            <v>Final</v>
          </cell>
          <cell r="E391" t="b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385908</v>
          </cell>
        </row>
        <row r="392">
          <cell r="B392">
            <v>1617044</v>
          </cell>
          <cell r="C392" t="str">
            <v>Sherwood Montessori</v>
          </cell>
          <cell r="D392" t="str">
            <v>Final</v>
          </cell>
          <cell r="E392" t="b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115868</v>
          </cell>
        </row>
        <row r="393">
          <cell r="B393">
            <v>2021061</v>
          </cell>
          <cell r="C393" t="str">
            <v>Sierra Academy of Expeditionary Learning</v>
          </cell>
          <cell r="D393" t="str">
            <v>Final</v>
          </cell>
          <cell r="E393" t="b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224329.97</v>
          </cell>
        </row>
        <row r="394">
          <cell r="B394">
            <v>1617035</v>
          </cell>
          <cell r="C394" t="str">
            <v>Sierra Charter</v>
          </cell>
          <cell r="D394" t="str">
            <v>Final</v>
          </cell>
          <cell r="E394" t="b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337938</v>
          </cell>
        </row>
        <row r="395">
          <cell r="B395">
            <v>2122017</v>
          </cell>
          <cell r="C395" t="str">
            <v>Sonoma Charter</v>
          </cell>
          <cell r="D395" t="str">
            <v>Final</v>
          </cell>
          <cell r="E395" t="b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149581</v>
          </cell>
        </row>
        <row r="396">
          <cell r="B396">
            <v>1011037</v>
          </cell>
          <cell r="C396" t="str">
            <v>St. HOPE Public School 7</v>
          </cell>
          <cell r="D396" t="str">
            <v>Final</v>
          </cell>
          <cell r="E396" t="b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427470</v>
          </cell>
        </row>
        <row r="397">
          <cell r="B397">
            <v>1011039</v>
          </cell>
          <cell r="C397" t="str">
            <v>Stockton Collegiate International Elementary</v>
          </cell>
          <cell r="D397" t="str">
            <v>Final</v>
          </cell>
          <cell r="E397" t="b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357018</v>
          </cell>
        </row>
        <row r="398">
          <cell r="B398">
            <v>1011040</v>
          </cell>
          <cell r="C398" t="str">
            <v>Stockton Collegiate International Secondary</v>
          </cell>
          <cell r="D398" t="str">
            <v>Final</v>
          </cell>
          <cell r="E398" t="b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375340</v>
          </cell>
        </row>
        <row r="399">
          <cell r="B399">
            <v>1718001</v>
          </cell>
          <cell r="C399" t="str">
            <v>STREAM Charter</v>
          </cell>
          <cell r="D399" t="str">
            <v>Final</v>
          </cell>
          <cell r="E399" t="b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320935</v>
          </cell>
        </row>
        <row r="400">
          <cell r="B400">
            <v>1314028</v>
          </cell>
          <cell r="C400" t="str">
            <v>Summit Leadership Academy-High Desert</v>
          </cell>
          <cell r="D400" t="str">
            <v>Final</v>
          </cell>
          <cell r="E400" t="b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224692</v>
          </cell>
        </row>
        <row r="401">
          <cell r="B401">
            <v>1415035</v>
          </cell>
          <cell r="C401" t="str">
            <v>Summit Public School K2</v>
          </cell>
          <cell r="D401" t="str">
            <v>Final</v>
          </cell>
          <cell r="E401" t="b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444674</v>
          </cell>
        </row>
        <row r="402">
          <cell r="B402">
            <v>1314026</v>
          </cell>
          <cell r="C402" t="str">
            <v>Summit Public School: Denali</v>
          </cell>
          <cell r="D402" t="str">
            <v>Final</v>
          </cell>
          <cell r="E402" t="b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505270</v>
          </cell>
        </row>
        <row r="403">
          <cell r="B403">
            <v>1314027</v>
          </cell>
          <cell r="C403" t="str">
            <v>Summit Public School: Shasta</v>
          </cell>
          <cell r="D403" t="str">
            <v>Final</v>
          </cell>
          <cell r="E403" t="b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364295</v>
          </cell>
        </row>
        <row r="404">
          <cell r="B404">
            <v>1112027</v>
          </cell>
          <cell r="C404" t="str">
            <v>Summit Public School: Tahoma</v>
          </cell>
          <cell r="D404" t="str">
            <v>Final</v>
          </cell>
          <cell r="E404" t="b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342409</v>
          </cell>
        </row>
        <row r="405">
          <cell r="B405">
            <v>1617011</v>
          </cell>
          <cell r="C405" t="str">
            <v>Summit Public School: Tamalpais</v>
          </cell>
          <cell r="D405" t="str">
            <v>Final</v>
          </cell>
          <cell r="E405" t="b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449849.24</v>
          </cell>
        </row>
        <row r="406">
          <cell r="B406">
            <v>1920014</v>
          </cell>
          <cell r="C406" t="str">
            <v>Suncoast Preparatory Academy</v>
          </cell>
          <cell r="D406" t="str">
            <v>Final</v>
          </cell>
          <cell r="E406" t="b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120253</v>
          </cell>
        </row>
        <row r="407">
          <cell r="B407">
            <v>1112028</v>
          </cell>
          <cell r="C407" t="str">
            <v>Sunrise Middle</v>
          </cell>
          <cell r="D407" t="str">
            <v>Final</v>
          </cell>
          <cell r="E407" t="b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218666</v>
          </cell>
        </row>
        <row r="408">
          <cell r="B408">
            <v>1516027</v>
          </cell>
          <cell r="C408" t="str">
            <v>Sutter Peak Charter Academy</v>
          </cell>
          <cell r="D408" t="str">
            <v>Final</v>
          </cell>
          <cell r="E408" t="b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482222</v>
          </cell>
        </row>
        <row r="409">
          <cell r="B409">
            <v>1718017</v>
          </cell>
          <cell r="C409" t="str">
            <v>Sweetwater Secondary</v>
          </cell>
          <cell r="D409" t="str">
            <v>Final</v>
          </cell>
          <cell r="E409" t="b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308882</v>
          </cell>
        </row>
        <row r="410">
          <cell r="B410">
            <v>1516036</v>
          </cell>
          <cell r="C410" t="str">
            <v>Sycamore Academy of Science and Cultural Arts</v>
          </cell>
          <cell r="D410" t="str">
            <v>Final</v>
          </cell>
          <cell r="E410" t="b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451295</v>
          </cell>
        </row>
        <row r="411">
          <cell r="B411">
            <v>1920017</v>
          </cell>
          <cell r="C411" t="str">
            <v>Sycamore Academy of Science and Cultural Arts - Chino Valley</v>
          </cell>
          <cell r="D411" t="str">
            <v>Final</v>
          </cell>
          <cell r="E411" t="b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230058</v>
          </cell>
        </row>
        <row r="412">
          <cell r="B412">
            <v>2223009</v>
          </cell>
          <cell r="C412" t="str">
            <v>TEAM Charter</v>
          </cell>
          <cell r="D412" t="str">
            <v>Final</v>
          </cell>
          <cell r="E412" t="b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524514</v>
          </cell>
        </row>
        <row r="413">
          <cell r="B413">
            <v>2223010</v>
          </cell>
          <cell r="C413" t="str">
            <v>Team Charter Academy</v>
          </cell>
          <cell r="D413" t="str">
            <v>Final</v>
          </cell>
          <cell r="E413" t="b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161420</v>
          </cell>
        </row>
        <row r="414">
          <cell r="B414">
            <v>1718041</v>
          </cell>
          <cell r="C414" t="str">
            <v>Temecula International Academy</v>
          </cell>
          <cell r="D414" t="str">
            <v>Final</v>
          </cell>
          <cell r="E414" t="b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217672</v>
          </cell>
        </row>
        <row r="415">
          <cell r="B415">
            <v>1314009</v>
          </cell>
          <cell r="C415" t="str">
            <v>Temecula Preparatory</v>
          </cell>
          <cell r="D415" t="str">
            <v>Final</v>
          </cell>
          <cell r="E415" t="b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822991</v>
          </cell>
        </row>
        <row r="416">
          <cell r="B416">
            <v>1415036</v>
          </cell>
          <cell r="C416" t="str">
            <v>Temecula Valley Charter</v>
          </cell>
          <cell r="D416" t="str">
            <v>Final</v>
          </cell>
          <cell r="E416" t="b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435067</v>
          </cell>
        </row>
        <row r="417">
          <cell r="B417">
            <v>2223007</v>
          </cell>
          <cell r="C417" t="str">
            <v>The Heights Charter</v>
          </cell>
          <cell r="D417" t="str">
            <v>Final</v>
          </cell>
          <cell r="E417" t="b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202714</v>
          </cell>
        </row>
        <row r="418">
          <cell r="B418">
            <v>1415037</v>
          </cell>
          <cell r="C418" t="str">
            <v>The Language Academy of Sacramento</v>
          </cell>
          <cell r="D418" t="str">
            <v>Final</v>
          </cell>
          <cell r="E418" t="b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466115</v>
          </cell>
        </row>
        <row r="419">
          <cell r="B419">
            <v>1920037</v>
          </cell>
          <cell r="C419" t="str">
            <v>The Learning Choice Academy - East County</v>
          </cell>
          <cell r="D419" t="str">
            <v>Final</v>
          </cell>
          <cell r="E419" t="b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327799</v>
          </cell>
        </row>
        <row r="420">
          <cell r="B420">
            <v>1516038</v>
          </cell>
          <cell r="C420" t="str">
            <v>The New School of San Francisco</v>
          </cell>
          <cell r="D420" t="str">
            <v>Final</v>
          </cell>
          <cell r="E420" t="b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318711</v>
          </cell>
        </row>
        <row r="421">
          <cell r="B421">
            <v>1011041</v>
          </cell>
          <cell r="C421" t="str">
            <v>The O'Farrell Charter</v>
          </cell>
          <cell r="D421" t="str">
            <v>Final</v>
          </cell>
          <cell r="E421" t="b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1448600</v>
          </cell>
        </row>
        <row r="422">
          <cell r="B422">
            <v>607003</v>
          </cell>
          <cell r="C422" t="str">
            <v>Thomas Edison Charter Academy</v>
          </cell>
          <cell r="D422" t="str">
            <v>Final</v>
          </cell>
          <cell r="E422" t="b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549320</v>
          </cell>
        </row>
        <row r="423">
          <cell r="B423">
            <v>1617052</v>
          </cell>
          <cell r="C423" t="str">
            <v>Today's Fresh Start-Compton</v>
          </cell>
          <cell r="D423" t="str">
            <v>Final</v>
          </cell>
          <cell r="E423" t="b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504288</v>
          </cell>
        </row>
        <row r="424">
          <cell r="B424">
            <v>1819019</v>
          </cell>
          <cell r="C424" t="str">
            <v>Tomorrow's Leadership Collaborative (TLC) Charter</v>
          </cell>
          <cell r="D424" t="str">
            <v>Final</v>
          </cell>
          <cell r="E424" t="b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132569</v>
          </cell>
        </row>
        <row r="425">
          <cell r="B425">
            <v>1920010</v>
          </cell>
          <cell r="D425" t="str">
            <v>Final</v>
          </cell>
          <cell r="E425" t="b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60595</v>
          </cell>
        </row>
        <row r="426">
          <cell r="B426">
            <v>1516042</v>
          </cell>
          <cell r="C426" t="str">
            <v>Trivium Charter</v>
          </cell>
          <cell r="D426" t="str">
            <v>Final</v>
          </cell>
          <cell r="E426" t="b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248204</v>
          </cell>
        </row>
        <row r="427">
          <cell r="B427">
            <v>1819074</v>
          </cell>
          <cell r="C427" t="str">
            <v>Trivium Charter School Adventure</v>
          </cell>
          <cell r="D427" t="str">
            <v>Final</v>
          </cell>
          <cell r="E427" t="b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195694.94</v>
          </cell>
        </row>
        <row r="428">
          <cell r="B428">
            <v>1819075</v>
          </cell>
          <cell r="C428" t="str">
            <v>Trivium Charter School Voyage</v>
          </cell>
          <cell r="D428" t="str">
            <v>Final</v>
          </cell>
          <cell r="E428" t="b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235486</v>
          </cell>
        </row>
        <row r="429">
          <cell r="B429">
            <v>1718042</v>
          </cell>
          <cell r="C429" t="str">
            <v>Unity Middle College High</v>
          </cell>
          <cell r="D429" t="str">
            <v>Final</v>
          </cell>
          <cell r="E429" t="b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73968</v>
          </cell>
        </row>
        <row r="430">
          <cell r="B430">
            <v>1112029</v>
          </cell>
          <cell r="C430" t="str">
            <v>Urban Discovery Academy Charter</v>
          </cell>
          <cell r="D430" t="str">
            <v>Final</v>
          </cell>
          <cell r="E430" t="b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456154</v>
          </cell>
        </row>
        <row r="431">
          <cell r="B431">
            <v>1213036</v>
          </cell>
          <cell r="C431" t="str">
            <v>Urban Montessori Charter</v>
          </cell>
          <cell r="D431" t="str">
            <v>Final</v>
          </cell>
          <cell r="E431" t="b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300091</v>
          </cell>
        </row>
        <row r="432">
          <cell r="B432">
            <v>1516043</v>
          </cell>
          <cell r="C432" t="str">
            <v>Valiente College Preparatory Charter</v>
          </cell>
          <cell r="D432" t="str">
            <v>Final</v>
          </cell>
          <cell r="E432" t="b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145442</v>
          </cell>
        </row>
        <row r="433">
          <cell r="B433">
            <v>1415029</v>
          </cell>
          <cell r="C433" t="str">
            <v>Valley View Charter Prep</v>
          </cell>
          <cell r="D433" t="str">
            <v>Final</v>
          </cell>
          <cell r="E433" t="b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486139</v>
          </cell>
        </row>
        <row r="434">
          <cell r="B434">
            <v>1617048</v>
          </cell>
          <cell r="C434" t="str">
            <v>Vibrant Minds Charter</v>
          </cell>
          <cell r="D434" t="str">
            <v>Final</v>
          </cell>
          <cell r="E434" t="b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190843</v>
          </cell>
        </row>
        <row r="435">
          <cell r="B435">
            <v>1819050</v>
          </cell>
          <cell r="C435" t="str">
            <v>Vista Condor Global Academy</v>
          </cell>
          <cell r="D435" t="str">
            <v>Final</v>
          </cell>
          <cell r="E435" t="b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242134</v>
          </cell>
        </row>
        <row r="436">
          <cell r="B436">
            <v>1516045</v>
          </cell>
          <cell r="C436" t="str">
            <v>Vista Heritage Global Academy</v>
          </cell>
          <cell r="D436" t="str">
            <v>Final</v>
          </cell>
          <cell r="E436" t="b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313500</v>
          </cell>
        </row>
        <row r="437">
          <cell r="B437">
            <v>1819051</v>
          </cell>
          <cell r="C437" t="str">
            <v>Vista Norte Public Charter</v>
          </cell>
          <cell r="D437" t="str">
            <v>Final</v>
          </cell>
          <cell r="E437" t="b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538374</v>
          </cell>
        </row>
        <row r="438">
          <cell r="B438">
            <v>1516046</v>
          </cell>
          <cell r="C438" t="str">
            <v>Vista Oaks Charter</v>
          </cell>
          <cell r="D438" t="str">
            <v>Final</v>
          </cell>
          <cell r="E438" t="b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738266</v>
          </cell>
        </row>
        <row r="439">
          <cell r="B439">
            <v>1213028</v>
          </cell>
          <cell r="C439" t="str">
            <v>Vista Real Charter High</v>
          </cell>
          <cell r="D439" t="str">
            <v>Final</v>
          </cell>
          <cell r="E439" t="b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2182508</v>
          </cell>
        </row>
        <row r="440">
          <cell r="B440">
            <v>1819052</v>
          </cell>
          <cell r="C440" t="str">
            <v>Vista Springs Charter</v>
          </cell>
          <cell r="D440" t="str">
            <v>Final</v>
          </cell>
          <cell r="E440" t="b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184730</v>
          </cell>
        </row>
        <row r="441">
          <cell r="B441">
            <v>1920040</v>
          </cell>
          <cell r="C441" t="str">
            <v>Watsonville Prep</v>
          </cell>
          <cell r="D441" t="str">
            <v>Final</v>
          </cell>
          <cell r="E441" t="b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277899</v>
          </cell>
        </row>
        <row r="442">
          <cell r="B442">
            <v>910022</v>
          </cell>
          <cell r="C442" t="str">
            <v>Western Sierra Collegiate Academy</v>
          </cell>
          <cell r="D442" t="str">
            <v>Final</v>
          </cell>
          <cell r="E442" t="b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619784</v>
          </cell>
        </row>
        <row r="443">
          <cell r="B443">
            <v>1314031</v>
          </cell>
          <cell r="C443" t="str">
            <v>Westlake Charter</v>
          </cell>
          <cell r="D443" t="str">
            <v>Final</v>
          </cell>
          <cell r="E443" t="b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1004558</v>
          </cell>
        </row>
        <row r="444">
          <cell r="B444">
            <v>2122018</v>
          </cell>
          <cell r="C444" t="str">
            <v>Wildflower Open Classroom</v>
          </cell>
          <cell r="D444" t="str">
            <v>Final</v>
          </cell>
          <cell r="E444" t="b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100513</v>
          </cell>
        </row>
        <row r="445">
          <cell r="B445">
            <v>1617013</v>
          </cell>
          <cell r="C445" t="str">
            <v>Woodland Star Charter</v>
          </cell>
          <cell r="D445" t="str">
            <v>Final</v>
          </cell>
          <cell r="E445" t="b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190871</v>
          </cell>
        </row>
        <row r="446">
          <cell r="B446">
            <v>2122019</v>
          </cell>
          <cell r="C446" t="str">
            <v>Yav Pem Suab Academy - Preparing for the Future Charter</v>
          </cell>
          <cell r="D446" t="str">
            <v>Final</v>
          </cell>
          <cell r="E446" t="b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301474</v>
          </cell>
        </row>
        <row r="447">
          <cell r="B447">
            <v>1617058</v>
          </cell>
          <cell r="C447" t="str">
            <v>Yosemite Valley Charter</v>
          </cell>
          <cell r="D447" t="str">
            <v>Final</v>
          </cell>
          <cell r="E447" t="b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2095191.67</v>
          </cell>
        </row>
        <row r="448">
          <cell r="B448">
            <v>1112030</v>
          </cell>
          <cell r="C448" t="str">
            <v>Yu Ming Charter</v>
          </cell>
          <cell r="D448" t="str">
            <v>Final</v>
          </cell>
          <cell r="E448" t="b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612802.19999999995</v>
          </cell>
        </row>
        <row r="449">
          <cell r="B449">
            <v>2021037</v>
          </cell>
          <cell r="C449" t="str">
            <v>Yuba City Charter</v>
          </cell>
          <cell r="D449" t="str">
            <v>Final</v>
          </cell>
          <cell r="E449" t="b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215174</v>
          </cell>
        </row>
        <row r="451">
          <cell r="K451">
            <v>210295414.01999998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75CCF-070B-4095-80EC-A7F265919016}">
  <dimension ref="B1:G54"/>
  <sheetViews>
    <sheetView tabSelected="1" zoomScaleNormal="100" workbookViewId="0">
      <selection activeCell="H11" sqref="H11"/>
    </sheetView>
  </sheetViews>
  <sheetFormatPr defaultRowHeight="15" x14ac:dyDescent="0.25"/>
  <cols>
    <col min="2" max="2" width="23.5703125" customWidth="1"/>
    <col min="3" max="3" width="31.85546875" customWidth="1"/>
    <col min="4" max="4" width="22.85546875" customWidth="1"/>
    <col min="5" max="5" width="26.7109375" customWidth="1"/>
    <col min="6" max="6" width="22.140625" customWidth="1"/>
    <col min="7" max="7" width="26.5703125" customWidth="1"/>
  </cols>
  <sheetData>
    <row r="1" spans="2:7" ht="15.75" thickBot="1" x14ac:dyDescent="0.3"/>
    <row r="2" spans="2:7" x14ac:dyDescent="0.25">
      <c r="B2" s="91"/>
      <c r="C2" s="92"/>
      <c r="D2" s="92"/>
      <c r="E2" s="92"/>
      <c r="F2" s="92"/>
      <c r="G2" s="93"/>
    </row>
    <row r="3" spans="2:7" x14ac:dyDescent="0.25">
      <c r="B3" s="34" t="s">
        <v>0</v>
      </c>
      <c r="C3" s="94" t="s">
        <v>761</v>
      </c>
      <c r="D3" s="94"/>
      <c r="E3" s="94"/>
      <c r="F3" s="94"/>
      <c r="G3" s="95"/>
    </row>
    <row r="4" spans="2:7" x14ac:dyDescent="0.25">
      <c r="B4" s="35" t="s">
        <v>1</v>
      </c>
      <c r="C4" s="89" t="e">
        <f>IF(C3="Charter Name"," ",VLOOKUP(C3,'LEA Data'!$A$2:$E$449,2,FALSE))</f>
        <v>#N/A</v>
      </c>
      <c r="D4" s="89"/>
      <c r="E4" s="89"/>
      <c r="F4" s="89"/>
      <c r="G4" s="90"/>
    </row>
    <row r="5" spans="2:7" x14ac:dyDescent="0.25">
      <c r="B5" s="35" t="s">
        <v>2</v>
      </c>
      <c r="C5" s="89" t="e">
        <f>IF($C$3="Charter Name"," ",VLOOKUP($C$3,'LEA Data'!$A$2:$E$449,3,FALSE))</f>
        <v>#N/A</v>
      </c>
      <c r="D5" s="89"/>
      <c r="E5" s="89"/>
      <c r="F5" s="89"/>
      <c r="G5" s="90"/>
    </row>
    <row r="6" spans="2:7" x14ac:dyDescent="0.25">
      <c r="B6" s="35" t="s">
        <v>3</v>
      </c>
      <c r="C6" s="96" t="e">
        <f>IF($C$3="Charter Name"," ",VLOOKUP($C$3,'LEA Data'!$A$2:$E$449,4,FALSE))</f>
        <v>#N/A</v>
      </c>
      <c r="D6" s="96"/>
      <c r="E6" s="96"/>
      <c r="F6" s="96"/>
      <c r="G6" s="97"/>
    </row>
    <row r="7" spans="2:7" x14ac:dyDescent="0.25">
      <c r="B7" s="34" t="s">
        <v>4</v>
      </c>
      <c r="C7" s="89" t="e">
        <f>IF($C$3="Charter Name"," ",VLOOKUP($C$3,'LEA Data'!$A$2:$E$449,5,FALSE))</f>
        <v>#N/A</v>
      </c>
      <c r="D7" s="89"/>
      <c r="E7" s="89"/>
      <c r="F7" s="89"/>
      <c r="G7" s="90"/>
    </row>
    <row r="8" spans="2:7" ht="15" customHeight="1" x14ac:dyDescent="0.25">
      <c r="B8" s="39"/>
      <c r="C8" s="37"/>
      <c r="D8" s="37"/>
      <c r="E8" s="37"/>
      <c r="F8" s="37"/>
      <c r="G8" s="38"/>
    </row>
    <row r="9" spans="2:7" ht="15" customHeight="1" x14ac:dyDescent="0.25">
      <c r="B9" s="98" t="s">
        <v>16</v>
      </c>
      <c r="C9" s="99"/>
      <c r="D9" s="99"/>
      <c r="E9" s="99"/>
      <c r="F9" s="99"/>
      <c r="G9" s="100"/>
    </row>
    <row r="10" spans="2:7" ht="15" customHeight="1" x14ac:dyDescent="0.25">
      <c r="B10" s="40" t="s">
        <v>29</v>
      </c>
      <c r="C10" s="41" t="s">
        <v>30</v>
      </c>
      <c r="D10" s="104" t="s">
        <v>31</v>
      </c>
      <c r="E10" s="104"/>
      <c r="F10" s="104" t="s">
        <v>32</v>
      </c>
      <c r="G10" s="105"/>
    </row>
    <row r="11" spans="2:7" x14ac:dyDescent="0.25">
      <c r="B11" s="42" t="s">
        <v>18</v>
      </c>
      <c r="C11" s="36" t="e">
        <f>VLOOKUP($C$5,'Reporting Status'!$A:$X,4,FALSE)</f>
        <v>#N/A</v>
      </c>
      <c r="D11" s="89" t="e">
        <f>IF($C11="Yes",VLOOKUP($C$5,'Reporting Status'!$A:$X,5,FALSE))</f>
        <v>#N/A</v>
      </c>
      <c r="E11" s="89"/>
      <c r="F11" s="89" t="e">
        <f>IF($C11="Yes",VLOOKUP($C$5,'Reporting Status'!$A:$X,6,FALSE))</f>
        <v>#N/A</v>
      </c>
      <c r="G11" s="90"/>
    </row>
    <row r="12" spans="2:7" ht="15" customHeight="1" x14ac:dyDescent="0.25">
      <c r="B12" s="42" t="s">
        <v>17</v>
      </c>
      <c r="C12" s="36" t="e">
        <f>VLOOKUP($C$5,'Reporting Status'!$A:$X,7,FALSE)</f>
        <v>#N/A</v>
      </c>
      <c r="D12" s="89" t="e">
        <f>IF($C12="Yes",VLOOKUP($C$5,'Reporting Status'!$A:$X,8,FALSE))</f>
        <v>#N/A</v>
      </c>
      <c r="E12" s="89"/>
      <c r="F12" s="89" t="e">
        <f>IF($C12="Yes",VLOOKUP($C$5,'Reporting Status'!$A:$X,9,FALSE))</f>
        <v>#N/A</v>
      </c>
      <c r="G12" s="90"/>
    </row>
    <row r="13" spans="2:7" ht="15" customHeight="1" x14ac:dyDescent="0.25">
      <c r="B13" s="42" t="s">
        <v>13</v>
      </c>
      <c r="C13" s="36" t="e">
        <f>VLOOKUP($C$5,'Reporting Status'!$A:$X,10,FALSE)</f>
        <v>#N/A</v>
      </c>
      <c r="D13" s="89" t="e">
        <f>VLOOKUP($C$5,'Reporting Status'!$A:$X,11,FALSE)</f>
        <v>#N/A</v>
      </c>
      <c r="E13" s="89" t="e">
        <f>VLOOKUP($C$5,'Reporting Status'!$A:$X,10,FALSE)</f>
        <v>#N/A</v>
      </c>
      <c r="F13" s="89" t="e">
        <f>VLOOKUP($C$5,'Reporting Status'!$A:$X,12,FALSE)</f>
        <v>#N/A</v>
      </c>
      <c r="G13" s="90" t="e">
        <f>VLOOKUP($C$5,'Reporting Status'!$A:$X,10,FALSE)</f>
        <v>#N/A</v>
      </c>
    </row>
    <row r="14" spans="2:7" ht="15" customHeight="1" x14ac:dyDescent="0.25">
      <c r="B14" s="42" t="s">
        <v>14</v>
      </c>
      <c r="C14" s="36" t="e">
        <f>VLOOKUP($C$5,'Reporting Status'!$A:$X,13,FALSE)</f>
        <v>#N/A</v>
      </c>
      <c r="D14" s="89" t="e">
        <f>VLOOKUP($C$5,'Reporting Status'!$A:$X,14,FALSE)</f>
        <v>#N/A</v>
      </c>
      <c r="E14" s="89" t="e">
        <f>VLOOKUP($C$5,'Reporting Status'!$A:$X,13,FALSE)</f>
        <v>#N/A</v>
      </c>
      <c r="F14" s="89" t="e">
        <f>VLOOKUP($C$5,'Reporting Status'!$A:$X,15,FALSE)</f>
        <v>#N/A</v>
      </c>
      <c r="G14" s="90" t="e">
        <f>VLOOKUP($C$5,'Reporting Status'!$A:$X,13,FALSE)</f>
        <v>#N/A</v>
      </c>
    </row>
    <row r="15" spans="2:7" ht="15" customHeight="1" x14ac:dyDescent="0.25">
      <c r="B15" s="42" t="s">
        <v>15</v>
      </c>
      <c r="C15" s="36" t="e">
        <f>VLOOKUP($C$5,'Reporting Status'!$A:$X,16,FALSE)</f>
        <v>#N/A</v>
      </c>
      <c r="D15" s="89" t="e">
        <f>VLOOKUP($C$5,'Reporting Status'!$A:$X,17,FALSE)</f>
        <v>#N/A</v>
      </c>
      <c r="E15" s="89" t="e">
        <f>VLOOKUP($C$5,'Reporting Status'!$A:$X,16,FALSE)</f>
        <v>#N/A</v>
      </c>
      <c r="F15" s="89" t="e">
        <f>VLOOKUP($C$5,'Reporting Status'!$A:$X,18,FALSE)</f>
        <v>#N/A</v>
      </c>
      <c r="G15" s="90" t="e">
        <f>VLOOKUP($C$5,'Reporting Status'!$A:$X,16,FALSE)</f>
        <v>#N/A</v>
      </c>
    </row>
    <row r="16" spans="2:7" ht="15" customHeight="1" x14ac:dyDescent="0.25">
      <c r="B16" s="42" t="s">
        <v>19</v>
      </c>
      <c r="C16" s="36" t="e">
        <f>VLOOKUP($C$5,'Reporting Status'!$A:$X,19,FALSE)</f>
        <v>#N/A</v>
      </c>
      <c r="D16" s="89" t="e">
        <f>VLOOKUP($C$5,'Reporting Status'!$A:$X,20,FALSE)</f>
        <v>#N/A</v>
      </c>
      <c r="E16" s="89" t="e">
        <f>VLOOKUP($C$5,'Reporting Status'!$A:$X,19,FALSE)</f>
        <v>#N/A</v>
      </c>
      <c r="F16" s="89" t="e">
        <f>VLOOKUP($C$5,'Reporting Status'!$A:$X,21,FALSE)</f>
        <v>#N/A</v>
      </c>
      <c r="G16" s="90" t="e">
        <f>VLOOKUP($C$5,'Reporting Status'!$A:$X,19,FALSE)</f>
        <v>#N/A</v>
      </c>
    </row>
    <row r="17" spans="2:7" ht="15" customHeight="1" x14ac:dyDescent="0.25">
      <c r="B17" s="42" t="s">
        <v>20</v>
      </c>
      <c r="C17" s="36" t="e">
        <f>VLOOKUP($C$5,'Reporting Status'!$A:$X,22,FALSE)</f>
        <v>#N/A</v>
      </c>
      <c r="D17" s="89" t="e">
        <f>VLOOKUP($C$5,'Reporting Status'!$A:$X,23,FALSE)</f>
        <v>#N/A</v>
      </c>
      <c r="E17" s="89" t="e">
        <f>VLOOKUP($C$5,'Reporting Status'!$A:$X,22,FALSE)</f>
        <v>#N/A</v>
      </c>
      <c r="F17" s="89" t="e">
        <f>VLOOKUP($C$5,'Reporting Status'!$A:$X,24,FALSE)</f>
        <v>#N/A</v>
      </c>
      <c r="G17" s="90" t="e">
        <f>VLOOKUP($C$5,'Reporting Status'!$A:$X,22,FALSE)</f>
        <v>#N/A</v>
      </c>
    </row>
    <row r="18" spans="2:7" ht="15" customHeight="1" x14ac:dyDescent="0.25">
      <c r="B18" s="42"/>
      <c r="C18" s="43"/>
      <c r="D18" s="43"/>
      <c r="E18" s="43"/>
      <c r="F18" s="43"/>
      <c r="G18" s="44"/>
    </row>
    <row r="19" spans="2:7" ht="25.5" customHeight="1" x14ac:dyDescent="0.25">
      <c r="B19" s="98" t="s">
        <v>714</v>
      </c>
      <c r="C19" s="99"/>
      <c r="D19" s="99"/>
      <c r="E19" s="99"/>
      <c r="F19" s="99"/>
      <c r="G19" s="100"/>
    </row>
    <row r="20" spans="2:7" ht="51" x14ac:dyDescent="0.25">
      <c r="B20" s="40" t="s">
        <v>715</v>
      </c>
      <c r="C20" s="45" t="s">
        <v>718</v>
      </c>
      <c r="D20" s="41" t="s">
        <v>716</v>
      </c>
      <c r="E20" s="45" t="s">
        <v>719</v>
      </c>
      <c r="F20" s="41" t="s">
        <v>717</v>
      </c>
      <c r="G20" s="46" t="s">
        <v>720</v>
      </c>
    </row>
    <row r="21" spans="2:7" x14ac:dyDescent="0.25">
      <c r="B21" s="47" t="e">
        <f>VLOOKUP($C$5,'Sig Dis'!$C:$K,4,FALSE)</f>
        <v>#N/A</v>
      </c>
      <c r="C21" s="48" t="e">
        <f>IF(B21="Yes",VLOOKUP($C$5,'Sig Dis'!$C:$K,5,FALSE),"Not Required")</f>
        <v>#N/A</v>
      </c>
      <c r="D21" s="48" t="e">
        <f>VLOOKUP($C$5,'Sig Dis'!$C:$K,6,FALSE)</f>
        <v>#N/A</v>
      </c>
      <c r="E21" s="48" t="e">
        <f>IF(D21="Yes",VLOOKUP($C$5,'Sig Dis'!$C:$K,7,FALSE),"Not Required")</f>
        <v>#N/A</v>
      </c>
      <c r="F21" s="48" t="e">
        <f>VLOOKUP($C$5,'Sig Dis'!$C:$K,8,FALSE)</f>
        <v>#N/A</v>
      </c>
      <c r="G21" s="49" t="e">
        <f>IF(F21="Yes",VLOOKUP($C$5,'Sig Dis'!$C:$K,9,FALSE),"Not Required")</f>
        <v>#N/A</v>
      </c>
    </row>
    <row r="22" spans="2:7" x14ac:dyDescent="0.25">
      <c r="B22" s="106"/>
      <c r="C22" s="107"/>
      <c r="D22" s="107"/>
      <c r="E22" s="50"/>
      <c r="F22" s="50"/>
      <c r="G22" s="51"/>
    </row>
    <row r="23" spans="2:7" x14ac:dyDescent="0.25">
      <c r="B23" s="101" t="s">
        <v>740</v>
      </c>
      <c r="C23" s="102"/>
      <c r="D23" s="102"/>
      <c r="E23" s="102"/>
      <c r="F23" s="102"/>
      <c r="G23" s="103"/>
    </row>
    <row r="24" spans="2:7" x14ac:dyDescent="0.25">
      <c r="B24" s="52" t="s">
        <v>21</v>
      </c>
      <c r="C24" s="53" t="s">
        <v>5</v>
      </c>
      <c r="D24" s="53" t="s">
        <v>6</v>
      </c>
      <c r="E24" s="53" t="s">
        <v>7</v>
      </c>
      <c r="F24" s="53" t="s">
        <v>702</v>
      </c>
      <c r="G24" s="54" t="s">
        <v>8</v>
      </c>
    </row>
    <row r="25" spans="2:7" x14ac:dyDescent="0.25">
      <c r="B25" s="8" t="s">
        <v>22</v>
      </c>
      <c r="C25" s="55" t="s">
        <v>10</v>
      </c>
      <c r="D25" s="4" t="e">
        <f>VLOOKUP($C$5,Allocations!$C:$T,4,FALSE)</f>
        <v>#N/A</v>
      </c>
      <c r="E25" s="13"/>
      <c r="F25" s="4" t="e">
        <f>VLOOKUP($C$5,Payments!$C:$T,4,FALSE)</f>
        <v>#N/A</v>
      </c>
      <c r="G25" s="1" t="e">
        <f t="shared" ref="G25:G43" si="0">D25+E25-F25</f>
        <v>#N/A</v>
      </c>
    </row>
    <row r="26" spans="2:7" x14ac:dyDescent="0.25">
      <c r="B26" s="8" t="s">
        <v>23</v>
      </c>
      <c r="C26" s="56" t="s">
        <v>11</v>
      </c>
      <c r="D26" s="4" t="e">
        <f>VLOOKUP($C$5,Allocations!$C:$T,5,FALSE)</f>
        <v>#N/A</v>
      </c>
      <c r="E26" s="4" t="e">
        <f>VLOOKUP($C$5,Allocations!$C:$W,20,FALSE)</f>
        <v>#N/A</v>
      </c>
      <c r="F26" s="4" t="e">
        <f>VLOOKUP($C$5,Payments!$C:$T,5,FALSE)</f>
        <v>#N/A</v>
      </c>
      <c r="G26" s="1" t="e">
        <f t="shared" si="0"/>
        <v>#N/A</v>
      </c>
    </row>
    <row r="27" spans="2:7" x14ac:dyDescent="0.25">
      <c r="B27" s="8"/>
      <c r="C27" s="57" t="s">
        <v>733</v>
      </c>
      <c r="D27" s="16" t="e">
        <f>VLOOKUP($C$5,Allocations!$C:$T,6,FALSE)</f>
        <v>#N/A</v>
      </c>
      <c r="E27" s="13"/>
      <c r="F27" s="16" t="e">
        <f>VLOOKUP($C$5,Payments!$C:$T,6,FALSE)</f>
        <v>#N/A</v>
      </c>
      <c r="G27" s="17" t="e">
        <f t="shared" si="0"/>
        <v>#N/A</v>
      </c>
    </row>
    <row r="28" spans="2:7" x14ac:dyDescent="0.25">
      <c r="B28" s="8"/>
      <c r="C28" s="57" t="s">
        <v>730</v>
      </c>
      <c r="D28" s="18" t="e">
        <f>VLOOKUP($C$5,Allocations!$C:$T,7,FALSE)</f>
        <v>#N/A</v>
      </c>
      <c r="E28" s="13"/>
      <c r="F28" s="18" t="e">
        <f>VLOOKUP($C$5,Payments!$C:$T,7,FALSE)</f>
        <v>#N/A</v>
      </c>
      <c r="G28" s="19" t="e">
        <f t="shared" si="0"/>
        <v>#N/A</v>
      </c>
    </row>
    <row r="29" spans="2:7" x14ac:dyDescent="0.25">
      <c r="B29" s="8" t="s">
        <v>24</v>
      </c>
      <c r="C29" s="9" t="s">
        <v>37</v>
      </c>
      <c r="D29" s="4" t="e">
        <f>SUM(D27:D28)</f>
        <v>#N/A</v>
      </c>
      <c r="E29" s="13"/>
      <c r="F29" s="4" t="e">
        <f>SUM(F27:F28)</f>
        <v>#N/A</v>
      </c>
      <c r="G29" s="1" t="e">
        <f t="shared" si="0"/>
        <v>#N/A</v>
      </c>
    </row>
    <row r="30" spans="2:7" s="58" customFormat="1" x14ac:dyDescent="0.25">
      <c r="B30" s="21"/>
      <c r="C30" s="57" t="s">
        <v>723</v>
      </c>
      <c r="D30" s="22" t="e">
        <f>VLOOKUP($C$5,Allocations!$C:$T,8,FALSE)</f>
        <v>#N/A</v>
      </c>
      <c r="E30" s="22" t="e">
        <f>VLOOKUP($C$5,Allocations!$C:$W,21,FALSE)</f>
        <v>#N/A</v>
      </c>
      <c r="F30" s="22" t="e">
        <f>VLOOKUP($C$5,Payments!$C:$T,8,FALSE)</f>
        <v>#N/A</v>
      </c>
      <c r="G30" s="23" t="e">
        <f t="shared" si="0"/>
        <v>#N/A</v>
      </c>
    </row>
    <row r="31" spans="2:7" s="58" customFormat="1" x14ac:dyDescent="0.25">
      <c r="B31" s="21"/>
      <c r="C31" s="57" t="s">
        <v>725</v>
      </c>
      <c r="D31" s="22" t="e">
        <f>VLOOKUP($C$5,Allocations!$C:$T,9,FALSE)</f>
        <v>#N/A</v>
      </c>
      <c r="E31" s="24"/>
      <c r="F31" s="22" t="e">
        <f>VLOOKUP($C$5,Payments!$C:$T,9,FALSE)</f>
        <v>#N/A</v>
      </c>
      <c r="G31" s="23" t="e">
        <f t="shared" si="0"/>
        <v>#N/A</v>
      </c>
    </row>
    <row r="32" spans="2:7" s="58" customFormat="1" x14ac:dyDescent="0.25">
      <c r="B32" s="21"/>
      <c r="C32" s="57" t="s">
        <v>726</v>
      </c>
      <c r="D32" s="22" t="e">
        <f>VLOOKUP($C$5,Allocations!$C:$T,10,FALSE)</f>
        <v>#N/A</v>
      </c>
      <c r="E32" s="24"/>
      <c r="F32" s="22" t="e">
        <f>VLOOKUP($C$5,Payments!$C:$T,10,FALSE)</f>
        <v>#N/A</v>
      </c>
      <c r="G32" s="23" t="e">
        <f t="shared" si="0"/>
        <v>#N/A</v>
      </c>
    </row>
    <row r="33" spans="2:7" s="58" customFormat="1" x14ac:dyDescent="0.25">
      <c r="B33" s="21"/>
      <c r="C33" s="57" t="s">
        <v>737</v>
      </c>
      <c r="D33" s="22" t="e">
        <f>VLOOKUP($C$5,Allocations!$C:$T,11,FALSE)</f>
        <v>#N/A</v>
      </c>
      <c r="E33" s="24"/>
      <c r="F33" s="22" t="e">
        <f>VLOOKUP($C$5,Payments!$C:$T,11,FALSE)</f>
        <v>#N/A</v>
      </c>
      <c r="G33" s="23" t="e">
        <f t="shared" si="0"/>
        <v>#N/A</v>
      </c>
    </row>
    <row r="34" spans="2:7" s="58" customFormat="1" x14ac:dyDescent="0.25">
      <c r="B34" s="21"/>
      <c r="C34" s="57" t="s">
        <v>724</v>
      </c>
      <c r="D34" s="22" t="e">
        <f>VLOOKUP($C$5,Allocations!$C:$T,12,FALSE)</f>
        <v>#N/A</v>
      </c>
      <c r="E34" s="24"/>
      <c r="F34" s="22" t="e">
        <f>VLOOKUP($C$5,Payments!$C:$T,12,FALSE)</f>
        <v>#N/A</v>
      </c>
      <c r="G34" s="23" t="e">
        <f t="shared" si="0"/>
        <v>#N/A</v>
      </c>
    </row>
    <row r="35" spans="2:7" s="58" customFormat="1" x14ac:dyDescent="0.25">
      <c r="B35" s="21"/>
      <c r="C35" s="57" t="s">
        <v>13</v>
      </c>
      <c r="D35" s="25" t="e">
        <f>VLOOKUP($C$5,Allocations!$C:$T,13,FALSE)</f>
        <v>#N/A</v>
      </c>
      <c r="E35" s="26"/>
      <c r="F35" s="25" t="e">
        <f>VLOOKUP($C$5,Payments!$C:$T,13,FALSE)</f>
        <v>#N/A</v>
      </c>
      <c r="G35" s="27" t="e">
        <f t="shared" si="0"/>
        <v>#N/A</v>
      </c>
    </row>
    <row r="36" spans="2:7" x14ac:dyDescent="0.25">
      <c r="B36" s="8" t="s">
        <v>25</v>
      </c>
      <c r="C36" s="10" t="s">
        <v>722</v>
      </c>
      <c r="D36" s="4" t="e">
        <f>SUM(D30:D35)</f>
        <v>#N/A</v>
      </c>
      <c r="E36" s="4" t="e">
        <f>SUM(E30:E35)</f>
        <v>#N/A</v>
      </c>
      <c r="F36" s="4" t="e">
        <f>SUM(F30:F35)</f>
        <v>#N/A</v>
      </c>
      <c r="G36" s="1" t="e">
        <f t="shared" si="0"/>
        <v>#N/A</v>
      </c>
    </row>
    <row r="37" spans="2:7" x14ac:dyDescent="0.25">
      <c r="B37" s="8" t="s">
        <v>26</v>
      </c>
      <c r="C37" s="10" t="s">
        <v>14</v>
      </c>
      <c r="D37" s="4" t="e">
        <f>VLOOKUP($C$5,Allocations!$C:$T,14,FALSE)</f>
        <v>#N/A</v>
      </c>
      <c r="E37" s="13"/>
      <c r="F37" s="4" t="e">
        <f>VLOOKUP($C$5,Payments!$C:$T,14,FALSE)</f>
        <v>#N/A</v>
      </c>
      <c r="G37" s="1" t="e">
        <f t="shared" si="0"/>
        <v>#N/A</v>
      </c>
    </row>
    <row r="38" spans="2:7" x14ac:dyDescent="0.25">
      <c r="B38" s="8" t="s">
        <v>27</v>
      </c>
      <c r="C38" s="10" t="s">
        <v>15</v>
      </c>
      <c r="D38" s="4" t="e">
        <f>VLOOKUP($C$5,Allocations!$C:$T,15,FALSE)</f>
        <v>#N/A</v>
      </c>
      <c r="E38" s="13"/>
      <c r="F38" s="4" t="e">
        <f>VLOOKUP($C$5,Payments!$C:$T,15,FALSE)</f>
        <v>#N/A</v>
      </c>
      <c r="G38" s="1" t="e">
        <f t="shared" si="0"/>
        <v>#N/A</v>
      </c>
    </row>
    <row r="39" spans="2:7" s="58" customFormat="1" x14ac:dyDescent="0.25">
      <c r="B39" s="21"/>
      <c r="C39" s="57" t="s">
        <v>731</v>
      </c>
      <c r="D39" s="22" t="e">
        <f>VLOOKUP($C$5,Allocations!$C:$T,16,FALSE)</f>
        <v>#N/A</v>
      </c>
      <c r="E39" s="13"/>
      <c r="F39" s="22" t="e">
        <f>VLOOKUP($C$5,Payments!$C:$T,16,FALSE)</f>
        <v>#N/A</v>
      </c>
      <c r="G39" s="23" t="e">
        <f t="shared" si="0"/>
        <v>#N/A</v>
      </c>
    </row>
    <row r="40" spans="2:7" s="58" customFormat="1" x14ac:dyDescent="0.25">
      <c r="B40" s="21"/>
      <c r="C40" s="57" t="s">
        <v>733</v>
      </c>
      <c r="D40" s="22" t="e">
        <f>VLOOKUP($C$5,Allocations!$C:$T,17,FALSE)</f>
        <v>#N/A</v>
      </c>
      <c r="E40" s="13"/>
      <c r="F40" s="22" t="e">
        <f>VLOOKUP($C$5,Payments!$C:$T,17,FALSE)</f>
        <v>#N/A</v>
      </c>
      <c r="G40" s="23" t="e">
        <f t="shared" si="0"/>
        <v>#N/A</v>
      </c>
    </row>
    <row r="41" spans="2:7" s="58" customFormat="1" x14ac:dyDescent="0.25">
      <c r="B41" s="21"/>
      <c r="C41" s="57" t="s">
        <v>730</v>
      </c>
      <c r="D41" s="25" t="e">
        <f>VLOOKUP($C$5,Allocations!$C:$T,18,FALSE)</f>
        <v>#N/A</v>
      </c>
      <c r="E41" s="13"/>
      <c r="F41" s="25" t="e">
        <f>VLOOKUP($C$5,Payments!$C:$T,18,FALSE)</f>
        <v>#N/A</v>
      </c>
      <c r="G41" s="27" t="e">
        <f t="shared" si="0"/>
        <v>#N/A</v>
      </c>
    </row>
    <row r="42" spans="2:7" x14ac:dyDescent="0.25">
      <c r="B42" s="8" t="s">
        <v>28</v>
      </c>
      <c r="C42" s="10" t="s">
        <v>38</v>
      </c>
      <c r="D42" s="4" t="e">
        <f>SUM(D39:D41)</f>
        <v>#N/A</v>
      </c>
      <c r="E42" s="13"/>
      <c r="F42" s="4" t="e">
        <f>SUM(F39:F41)</f>
        <v>#N/A</v>
      </c>
      <c r="G42" s="1" t="e">
        <f t="shared" si="0"/>
        <v>#N/A</v>
      </c>
    </row>
    <row r="43" spans="2:7" ht="15.75" thickBot="1" x14ac:dyDescent="0.3">
      <c r="B43" s="8" t="s">
        <v>25</v>
      </c>
      <c r="C43" s="20" t="s">
        <v>734</v>
      </c>
      <c r="D43" s="7" t="e">
        <f>VLOOKUP($C$5,Allocations!$C:$U,19,FALSE)</f>
        <v>#N/A</v>
      </c>
      <c r="E43" s="14"/>
      <c r="F43" s="7" t="e">
        <f>VLOOKUP($C$5,Payments!$C:$U,19,FALSE)</f>
        <v>#N/A</v>
      </c>
      <c r="G43" s="2" t="e">
        <f t="shared" si="0"/>
        <v>#N/A</v>
      </c>
    </row>
    <row r="44" spans="2:7" ht="16.5" thickTop="1" thickBot="1" x14ac:dyDescent="0.3">
      <c r="B44" s="5"/>
      <c r="C44" s="59" t="s">
        <v>9</v>
      </c>
      <c r="D44" s="6" t="e">
        <f>SUM(D25,D26,D29,D36,D37,D38,D42,D43)</f>
        <v>#N/A</v>
      </c>
      <c r="E44" s="6" t="e">
        <f>SUM(E25,E26,E29,E36,E37,E38,E42,E43)</f>
        <v>#N/A</v>
      </c>
      <c r="F44" s="6" t="e">
        <f>SUM(F25,F26,F29,F36,F37,F38,F42,F43)</f>
        <v>#N/A</v>
      </c>
      <c r="G44" s="3" t="e">
        <f>SUM(G25,G26,G29,G36,G37,G38,G42,G43)</f>
        <v>#N/A</v>
      </c>
    </row>
    <row r="45" spans="2:7" ht="15.75" thickBot="1" x14ac:dyDescent="0.3">
      <c r="B45" s="91" t="s">
        <v>741</v>
      </c>
      <c r="C45" s="92"/>
      <c r="D45" s="92"/>
      <c r="E45" s="92"/>
      <c r="F45" s="92"/>
      <c r="G45" s="93"/>
    </row>
    <row r="46" spans="2:7" x14ac:dyDescent="0.25">
      <c r="B46" s="60" t="s">
        <v>21</v>
      </c>
      <c r="C46" s="61" t="s">
        <v>5</v>
      </c>
      <c r="D46" s="61" t="s">
        <v>6</v>
      </c>
      <c r="E46" s="61" t="s">
        <v>7</v>
      </c>
      <c r="F46" s="61" t="s">
        <v>702</v>
      </c>
      <c r="G46" s="62" t="s">
        <v>8</v>
      </c>
    </row>
    <row r="47" spans="2:7" x14ac:dyDescent="0.25">
      <c r="B47" s="69" t="s">
        <v>22</v>
      </c>
      <c r="C47" s="63" t="s">
        <v>10</v>
      </c>
      <c r="D47" s="64">
        <f>SUMIFS('PY Reaccruals'!F:F,'PY Reaccruals'!C:C,Summary!$C47,'PY Reaccruals'!B:B,Summary!$C$5)</f>
        <v>0</v>
      </c>
      <c r="E47" s="65"/>
      <c r="F47" s="64">
        <f>SUMIFS('PY Reaccruals'!G:G,'PY Reaccruals'!$C:$C,Summary!$C47,'PY Reaccruals'!$B:$B,Summary!$C$5)</f>
        <v>0</v>
      </c>
      <c r="G47" s="70">
        <f>SUMIFS('PY Reaccruals'!H:H,'PY Reaccruals'!$C:$C,Summary!$C47,'PY Reaccruals'!$B:$B,Summary!$C$5)</f>
        <v>0</v>
      </c>
    </row>
    <row r="48" spans="2:7" x14ac:dyDescent="0.25">
      <c r="B48" s="69" t="s">
        <v>23</v>
      </c>
      <c r="C48" s="66" t="s">
        <v>11</v>
      </c>
      <c r="D48" s="64">
        <f>SUMIFS('PY Reaccruals'!F:F,'PY Reaccruals'!C:C,Summary!$C48,'PY Reaccruals'!B:B,Summary!$C$5)</f>
        <v>0</v>
      </c>
      <c r="E48" s="65"/>
      <c r="F48" s="64">
        <f>SUMIFS('PY Reaccruals'!G:G,'PY Reaccruals'!C:C,Summary!$C48,'PY Reaccruals'!B:B,Summary!$C$5)</f>
        <v>0</v>
      </c>
      <c r="G48" s="70">
        <f>SUMIFS('PY Reaccruals'!H:H,'PY Reaccruals'!$C:$C,Summary!$C48,'PY Reaccruals'!$B:$B,Summary!$C$5)</f>
        <v>0</v>
      </c>
    </row>
    <row r="49" spans="2:7" x14ac:dyDescent="0.25">
      <c r="B49" s="69" t="s">
        <v>24</v>
      </c>
      <c r="C49" s="67" t="s">
        <v>37</v>
      </c>
      <c r="D49" s="64">
        <f>SUMIFS('PY Reaccruals'!F:F,'PY Reaccruals'!C:C,Summary!$C49,'PY Reaccruals'!B:B,Summary!$C$5)</f>
        <v>0</v>
      </c>
      <c r="E49" s="65"/>
      <c r="F49" s="64">
        <f>SUMIFS('PY Reaccruals'!G:G,'PY Reaccruals'!C:C,Summary!$C49,'PY Reaccruals'!B:B,Summary!$C$5)</f>
        <v>0</v>
      </c>
      <c r="G49" s="70">
        <f>SUMIFS('PY Reaccruals'!H:H,'PY Reaccruals'!$C:$C,Summary!$C49,'PY Reaccruals'!$B:$B,Summary!$C$5)</f>
        <v>0</v>
      </c>
    </row>
    <row r="50" spans="2:7" x14ac:dyDescent="0.25">
      <c r="B50" s="69" t="s">
        <v>25</v>
      </c>
      <c r="C50" s="68" t="s">
        <v>758</v>
      </c>
      <c r="D50" s="64">
        <f>SUMIFS('PY Reaccruals'!F:F,'PY Reaccruals'!C:C,Summary!$C50,'PY Reaccruals'!B:B,Summary!$C$5)</f>
        <v>0</v>
      </c>
      <c r="E50" s="65"/>
      <c r="F50" s="64">
        <f>SUMIFS('PY Reaccruals'!G:G,'PY Reaccruals'!C:C,Summary!$C50,'PY Reaccruals'!B:B,Summary!$C$5)</f>
        <v>0</v>
      </c>
      <c r="G50" s="70">
        <f>SUMIFS('PY Reaccruals'!H:H,'PY Reaccruals'!$C:$C,Summary!$C50,'PY Reaccruals'!$B:$B,Summary!$C$5)</f>
        <v>0</v>
      </c>
    </row>
    <row r="51" spans="2:7" x14ac:dyDescent="0.25">
      <c r="B51" s="69" t="s">
        <v>26</v>
      </c>
      <c r="C51" s="68" t="s">
        <v>14</v>
      </c>
      <c r="D51" s="64">
        <f>SUMIFS('PY Reaccruals'!F:F,'PY Reaccruals'!C:C,Summary!$C51,'PY Reaccruals'!B:B,Summary!$C$5)</f>
        <v>0</v>
      </c>
      <c r="E51" s="65"/>
      <c r="F51" s="64">
        <f>SUMIFS('PY Reaccruals'!G:G,'PY Reaccruals'!C:C,Summary!$C51,'PY Reaccruals'!B:B,Summary!$C$5)</f>
        <v>0</v>
      </c>
      <c r="G51" s="70">
        <f>SUMIFS('PY Reaccruals'!H:H,'PY Reaccruals'!$C:$C,Summary!$C51,'PY Reaccruals'!$B:$B,Summary!$C$5)</f>
        <v>0</v>
      </c>
    </row>
    <row r="52" spans="2:7" x14ac:dyDescent="0.25">
      <c r="B52" s="69" t="s">
        <v>27</v>
      </c>
      <c r="C52" s="68" t="s">
        <v>15</v>
      </c>
      <c r="D52" s="64">
        <f>SUMIFS('PY Reaccruals'!F:F,'PY Reaccruals'!C:C,Summary!$C52,'PY Reaccruals'!B:B,Summary!$C$5)</f>
        <v>0</v>
      </c>
      <c r="E52" s="65"/>
      <c r="F52" s="64">
        <f>SUMIFS('PY Reaccruals'!G:G,'PY Reaccruals'!C:C,Summary!$C52,'PY Reaccruals'!B:B,Summary!$C$5)</f>
        <v>0</v>
      </c>
      <c r="G52" s="70">
        <f>SUMIFS('PY Reaccruals'!H:H,'PY Reaccruals'!$C:$C,Summary!$C52,'PY Reaccruals'!$B:$B,Summary!$C$5)</f>
        <v>0</v>
      </c>
    </row>
    <row r="53" spans="2:7" ht="15.75" thickBot="1" x14ac:dyDescent="0.3">
      <c r="B53" s="69" t="s">
        <v>28</v>
      </c>
      <c r="C53" s="68" t="s">
        <v>38</v>
      </c>
      <c r="D53" s="71">
        <f>SUMIFS('PY Reaccruals'!F:F,'PY Reaccruals'!C:C,Summary!$C53,'PY Reaccruals'!B:B,Summary!$C$5)</f>
        <v>0</v>
      </c>
      <c r="E53" s="72"/>
      <c r="F53" s="71">
        <f>SUMIFS('PY Reaccruals'!G:G,'PY Reaccruals'!C:C,Summary!$C53,'PY Reaccruals'!B:B,Summary!$C$5)</f>
        <v>0</v>
      </c>
      <c r="G53" s="73">
        <f>SUMIFS('PY Reaccruals'!H:H,'PY Reaccruals'!$C:$C,Summary!$C53,'PY Reaccruals'!$B:$B,Summary!$C$5)</f>
        <v>0</v>
      </c>
    </row>
    <row r="54" spans="2:7" ht="16.5" thickTop="1" thickBot="1" x14ac:dyDescent="0.3">
      <c r="B54" s="5"/>
      <c r="C54" s="59" t="s">
        <v>9</v>
      </c>
      <c r="D54" s="6">
        <f>SUM(D47,D48,D49,D50,D51,D52,D53,)</f>
        <v>0</v>
      </c>
      <c r="E54" s="6">
        <f>SUM(E47,E48,E49,E50,E51,E52,E53,)</f>
        <v>0</v>
      </c>
      <c r="F54" s="6">
        <f>SUM(F47,F48,F49,F50,F51,F52,F53,)</f>
        <v>0</v>
      </c>
      <c r="G54" s="3">
        <f>SUM(G47,G48,G49,G50,G51,G52,G53,)</f>
        <v>0</v>
      </c>
    </row>
  </sheetData>
  <sheetProtection algorithmName="SHA-512" hashValue="yBRHMq3Sdr8W2qEMFz9gwjWrhyD2DxTtVyjPkfcjRHu0+/t3qiQz/q2elYWOYUjTDoTYjorZKSUI/ReKolSDOA==" saltValue="sjSaVBkVA9GgeN8SFHDSEQ==" spinCount="100000" sheet="1" objects="1" scenarios="1"/>
  <mergeCells count="27">
    <mergeCell ref="B45:G45"/>
    <mergeCell ref="F17:G17"/>
    <mergeCell ref="B23:G23"/>
    <mergeCell ref="F10:G10"/>
    <mergeCell ref="D10:E10"/>
    <mergeCell ref="D11:E11"/>
    <mergeCell ref="D12:E12"/>
    <mergeCell ref="D13:E13"/>
    <mergeCell ref="D14:E14"/>
    <mergeCell ref="D15:E15"/>
    <mergeCell ref="D16:E16"/>
    <mergeCell ref="D17:E17"/>
    <mergeCell ref="B22:D22"/>
    <mergeCell ref="B19:G19"/>
    <mergeCell ref="F13:G13"/>
    <mergeCell ref="F14:G14"/>
    <mergeCell ref="F15:G15"/>
    <mergeCell ref="F16:G16"/>
    <mergeCell ref="B9:G9"/>
    <mergeCell ref="F11:G11"/>
    <mergeCell ref="F12:G12"/>
    <mergeCell ref="C7:G7"/>
    <mergeCell ref="B2:G2"/>
    <mergeCell ref="C3:G3"/>
    <mergeCell ref="C4:G4"/>
    <mergeCell ref="C5:G5"/>
    <mergeCell ref="C6:G6"/>
  </mergeCells>
  <conditionalFormatting sqref="B21:G21">
    <cfRule type="cellIs" dxfId="30" priority="46" operator="equal">
      <formula>"Outstanding"</formula>
    </cfRule>
  </conditionalFormatting>
  <conditionalFormatting sqref="B47:G47">
    <cfRule type="expression" dxfId="29" priority="11">
      <formula>$D$47=0</formula>
    </cfRule>
  </conditionalFormatting>
  <conditionalFormatting sqref="B48:G48">
    <cfRule type="expression" dxfId="28" priority="9">
      <formula>$D$48=0</formula>
    </cfRule>
  </conditionalFormatting>
  <conditionalFormatting sqref="B49:G49">
    <cfRule type="expression" dxfId="27" priority="10">
      <formula>$D$49=0</formula>
    </cfRule>
  </conditionalFormatting>
  <conditionalFormatting sqref="B50:G50">
    <cfRule type="expression" dxfId="26" priority="8">
      <formula>$D$50=0</formula>
    </cfRule>
  </conditionalFormatting>
  <conditionalFormatting sqref="B51:G51">
    <cfRule type="expression" dxfId="25" priority="7">
      <formula>$D$51=0</formula>
    </cfRule>
  </conditionalFormatting>
  <conditionalFormatting sqref="B52:G52">
    <cfRule type="expression" dxfId="24" priority="6">
      <formula>$D$52=0</formula>
    </cfRule>
  </conditionalFormatting>
  <conditionalFormatting sqref="B53:G53">
    <cfRule type="expression" dxfId="23" priority="5">
      <formula>$D$53=0</formula>
    </cfRule>
  </conditionalFormatting>
  <conditionalFormatting sqref="D11:G17">
    <cfRule type="cellIs" dxfId="22" priority="1" operator="equal">
      <formula>"Not Submitted"</formula>
    </cfRule>
    <cfRule type="cellIs" dxfId="21" priority="2" operator="equal">
      <formula>"Saved"</formula>
    </cfRule>
    <cfRule type="cellIs" dxfId="20" priority="3" operator="equal">
      <formula>"Outstanding"</formula>
    </cfRule>
    <cfRule type="cellIs" dxfId="19" priority="4" operator="equal">
      <formula>"Needs Attention"</formula>
    </cfRule>
  </conditionalFormatting>
  <conditionalFormatting sqref="D25:G44 D47:G54">
    <cfRule type="expression" dxfId="18" priority="43">
      <formula>$G$21="Outstanding"</formula>
    </cfRule>
    <cfRule type="expression" dxfId="17" priority="44">
      <formula>$E$21="Outstanding"</formula>
    </cfRule>
    <cfRule type="expression" dxfId="16" priority="45">
      <formula>$C$21="Outstanding"</formula>
    </cfRule>
    <cfRule type="expression" dxfId="15" priority="47">
      <formula>$F$16="Outstanding"</formula>
    </cfRule>
    <cfRule type="expression" dxfId="14" priority="48">
      <formula>$F$16="Saved"</formula>
    </cfRule>
    <cfRule type="expression" dxfId="13" priority="49">
      <formula>$F$15="Outstanding"</formula>
    </cfRule>
    <cfRule type="expression" dxfId="12" priority="50">
      <formula>$F$15="Saved"</formula>
    </cfRule>
    <cfRule type="expression" dxfId="11" priority="51">
      <formula>$F$14="Outstanding"</formula>
    </cfRule>
    <cfRule type="expression" dxfId="10" priority="52">
      <formula>$F$14="Saved"</formula>
    </cfRule>
    <cfRule type="expression" dxfId="9" priority="53">
      <formula>$F$13="Outstanding"</formula>
    </cfRule>
    <cfRule type="expression" dxfId="8" priority="54">
      <formula>$F$13="Saved"</formula>
    </cfRule>
    <cfRule type="expression" dxfId="7" priority="55">
      <formula>$D$16="Needs Attention"</formula>
    </cfRule>
    <cfRule type="expression" dxfId="6" priority="56">
      <formula>$D$16="Saved"</formula>
    </cfRule>
    <cfRule type="expression" dxfId="5" priority="57">
      <formula>$D$13="Saved"</formula>
    </cfRule>
    <cfRule type="expression" dxfId="4" priority="58">
      <formula>$D$13="Needs Attention"</formula>
    </cfRule>
  </conditionalFormatting>
  <conditionalFormatting sqref="F11:G12">
    <cfRule type="cellIs" dxfId="3" priority="60" operator="equal">
      <formula>"Not Submitted"</formula>
    </cfRule>
    <cfRule type="cellIs" dxfId="2" priority="61" operator="equal">
      <formula>"Saved"</formula>
    </cfRule>
    <cfRule type="cellIs" dxfId="1" priority="62" operator="equal">
      <formula>"Outstanding"</formula>
    </cfRule>
  </conditionalFormatting>
  <pageMargins left="0.7" right="0.7" top="0.75" bottom="0.75" header="0.3" footer="0.3"/>
  <pageSetup scale="56" orientation="portrait" r:id="rId1"/>
  <ignoredErrors>
    <ignoredError sqref="D39:G43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212542F-A1F1-4930-A755-5BCC75D826FF}">
          <x14:formula1>
            <xm:f>'LEA Data'!$A$1:$A$449</xm:f>
          </x14:formula1>
          <xm:sqref>C3:G3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71EE7-4FF3-46BE-AE66-5687DFA74E11}">
  <dimension ref="A1:E449"/>
  <sheetViews>
    <sheetView workbookViewId="0">
      <pane ySplit="1" topLeftCell="A2" activePane="bottomLeft" state="frozen"/>
      <selection pane="bottomLeft" activeCell="B21" sqref="B21"/>
    </sheetView>
  </sheetViews>
  <sheetFormatPr defaultRowHeight="15" x14ac:dyDescent="0.25"/>
  <cols>
    <col min="1" max="1" width="35.140625" customWidth="1"/>
    <col min="2" max="2" width="39.85546875" customWidth="1"/>
    <col min="3" max="3" width="10.28515625" customWidth="1"/>
    <col min="4" max="4" width="17.28515625" customWidth="1"/>
    <col min="5" max="5" width="5.5703125" bestFit="1" customWidth="1"/>
  </cols>
  <sheetData>
    <row r="1" spans="1:5" x14ac:dyDescent="0.25">
      <c r="A1" t="s">
        <v>761</v>
      </c>
      <c r="B1" t="s">
        <v>44</v>
      </c>
      <c r="C1" t="s">
        <v>45</v>
      </c>
      <c r="D1" t="s">
        <v>762</v>
      </c>
      <c r="E1" t="s">
        <v>763</v>
      </c>
    </row>
    <row r="2" spans="1:5" x14ac:dyDescent="0.25">
      <c r="A2" s="74" t="s">
        <v>47</v>
      </c>
      <c r="B2" s="74" t="s">
        <v>48</v>
      </c>
      <c r="C2" s="78">
        <v>1213001</v>
      </c>
      <c r="D2" s="80">
        <v>43694270125617</v>
      </c>
      <c r="E2" s="83" t="s">
        <v>49</v>
      </c>
    </row>
    <row r="3" spans="1:5" x14ac:dyDescent="0.25">
      <c r="A3" s="74" t="s">
        <v>50</v>
      </c>
      <c r="B3" s="74" t="s">
        <v>48</v>
      </c>
      <c r="C3" s="78">
        <v>1112002</v>
      </c>
      <c r="D3" s="80">
        <v>43104390116814</v>
      </c>
      <c r="E3" s="83" t="s">
        <v>51</v>
      </c>
    </row>
    <row r="4" spans="1:5" x14ac:dyDescent="0.25">
      <c r="A4" s="74" t="s">
        <v>52</v>
      </c>
      <c r="B4" s="74" t="s">
        <v>48</v>
      </c>
      <c r="C4" s="78">
        <v>1415007</v>
      </c>
      <c r="D4" s="80">
        <v>43694500129247</v>
      </c>
      <c r="E4" s="83" t="s">
        <v>53</v>
      </c>
    </row>
    <row r="5" spans="1:5" x14ac:dyDescent="0.25">
      <c r="A5" s="74" t="s">
        <v>54</v>
      </c>
      <c r="B5" s="74" t="s">
        <v>48</v>
      </c>
      <c r="C5" s="78">
        <v>1516006</v>
      </c>
      <c r="D5" s="80">
        <v>43696660131656</v>
      </c>
      <c r="E5" s="83" t="s">
        <v>55</v>
      </c>
    </row>
    <row r="6" spans="1:5" x14ac:dyDescent="0.25">
      <c r="A6" s="74" t="s">
        <v>759</v>
      </c>
      <c r="B6" s="74" t="s">
        <v>57</v>
      </c>
      <c r="C6" s="78">
        <v>1819080</v>
      </c>
      <c r="D6" s="80">
        <v>4100410136820</v>
      </c>
      <c r="E6" s="83" t="s">
        <v>60</v>
      </c>
    </row>
    <row r="7" spans="1:5" x14ac:dyDescent="0.25">
      <c r="A7" s="74" t="s">
        <v>56</v>
      </c>
      <c r="B7" s="74" t="s">
        <v>57</v>
      </c>
      <c r="C7" s="78">
        <v>2122003</v>
      </c>
      <c r="D7" s="80">
        <v>4614240141085</v>
      </c>
      <c r="E7" s="83" t="s">
        <v>58</v>
      </c>
    </row>
    <row r="8" spans="1:5" x14ac:dyDescent="0.25">
      <c r="A8" s="74" t="s">
        <v>59</v>
      </c>
      <c r="B8" s="74" t="s">
        <v>57</v>
      </c>
      <c r="C8" s="78">
        <v>1819066</v>
      </c>
      <c r="D8" s="80">
        <v>461510110338</v>
      </c>
      <c r="E8" s="83" t="s">
        <v>60</v>
      </c>
    </row>
    <row r="9" spans="1:5" x14ac:dyDescent="0.25">
      <c r="A9" s="74" t="s">
        <v>61</v>
      </c>
      <c r="B9" s="74" t="s">
        <v>62</v>
      </c>
      <c r="C9" s="78">
        <v>2122015</v>
      </c>
      <c r="D9" s="80" t="s">
        <v>63</v>
      </c>
      <c r="E9" s="83" t="s">
        <v>58</v>
      </c>
    </row>
    <row r="10" spans="1:5" x14ac:dyDescent="0.25">
      <c r="A10" s="74" t="s">
        <v>64</v>
      </c>
      <c r="B10" s="74" t="s">
        <v>62</v>
      </c>
      <c r="C10" s="78">
        <v>2122016</v>
      </c>
      <c r="D10" s="80" t="s">
        <v>65</v>
      </c>
      <c r="E10" s="83" t="s">
        <v>58</v>
      </c>
    </row>
    <row r="11" spans="1:5" x14ac:dyDescent="0.25">
      <c r="A11" s="74" t="s">
        <v>66</v>
      </c>
      <c r="B11" s="74" t="s">
        <v>67</v>
      </c>
      <c r="C11" s="78">
        <v>2223004</v>
      </c>
      <c r="D11" s="80" t="s">
        <v>68</v>
      </c>
      <c r="E11" s="83" t="s">
        <v>69</v>
      </c>
    </row>
    <row r="12" spans="1:5" x14ac:dyDescent="0.25">
      <c r="A12" s="74" t="s">
        <v>70</v>
      </c>
      <c r="B12" s="74" t="s">
        <v>67</v>
      </c>
      <c r="C12" s="78">
        <v>2223006</v>
      </c>
      <c r="D12" s="80" t="s">
        <v>71</v>
      </c>
      <c r="E12" s="83" t="s">
        <v>69</v>
      </c>
    </row>
    <row r="13" spans="1:5" x14ac:dyDescent="0.25">
      <c r="A13" s="74" t="s">
        <v>72</v>
      </c>
      <c r="B13" s="74" t="s">
        <v>67</v>
      </c>
      <c r="C13" s="78">
        <v>2223005</v>
      </c>
      <c r="D13" s="80" t="s">
        <v>73</v>
      </c>
      <c r="E13" s="83" t="s">
        <v>69</v>
      </c>
    </row>
    <row r="14" spans="1:5" x14ac:dyDescent="0.25">
      <c r="A14" s="74" t="s">
        <v>74</v>
      </c>
      <c r="B14" s="74" t="s">
        <v>75</v>
      </c>
      <c r="C14" s="78">
        <v>1011001</v>
      </c>
      <c r="D14" s="80">
        <v>37683380111898</v>
      </c>
      <c r="E14" s="83" t="s">
        <v>76</v>
      </c>
    </row>
    <row r="15" spans="1:5" x14ac:dyDescent="0.25">
      <c r="A15" s="74" t="s">
        <v>77</v>
      </c>
      <c r="B15" s="74" t="s">
        <v>78</v>
      </c>
      <c r="C15" s="78">
        <v>2122010</v>
      </c>
      <c r="D15" s="80" t="s">
        <v>79</v>
      </c>
      <c r="E15" s="83" t="s">
        <v>58</v>
      </c>
    </row>
    <row r="16" spans="1:5" x14ac:dyDescent="0.25">
      <c r="A16" s="74" t="s">
        <v>80</v>
      </c>
      <c r="B16" s="74" t="s">
        <v>78</v>
      </c>
      <c r="C16" s="78">
        <v>2122011</v>
      </c>
      <c r="D16" s="80" t="s">
        <v>81</v>
      </c>
      <c r="E16" s="83" t="s">
        <v>58</v>
      </c>
    </row>
    <row r="17" spans="1:5" x14ac:dyDescent="0.25">
      <c r="A17" s="74" t="s">
        <v>82</v>
      </c>
      <c r="B17" s="74" t="s">
        <v>82</v>
      </c>
      <c r="C17" s="78">
        <v>1718025</v>
      </c>
      <c r="D17" s="80">
        <v>19101990135368</v>
      </c>
      <c r="E17" s="83" t="s">
        <v>83</v>
      </c>
    </row>
    <row r="18" spans="1:5" x14ac:dyDescent="0.25">
      <c r="A18" s="74" t="s">
        <v>84</v>
      </c>
      <c r="B18" s="74" t="s">
        <v>85</v>
      </c>
      <c r="C18" s="78">
        <v>1516007</v>
      </c>
      <c r="D18" s="80">
        <v>43694270132274</v>
      </c>
      <c r="E18" s="83" t="s">
        <v>55</v>
      </c>
    </row>
    <row r="19" spans="1:5" x14ac:dyDescent="0.25">
      <c r="A19" s="74" t="s">
        <v>86</v>
      </c>
      <c r="B19" s="74" t="s">
        <v>85</v>
      </c>
      <c r="C19" s="78">
        <v>1213002</v>
      </c>
      <c r="D19" s="80">
        <v>43693690125526</v>
      </c>
      <c r="E19" s="83" t="s">
        <v>49</v>
      </c>
    </row>
    <row r="20" spans="1:5" x14ac:dyDescent="0.25">
      <c r="A20" s="74" t="s">
        <v>87</v>
      </c>
      <c r="B20" s="74" t="s">
        <v>85</v>
      </c>
      <c r="C20" s="78">
        <v>1415008</v>
      </c>
      <c r="D20" s="80">
        <v>43104390129213</v>
      </c>
      <c r="E20" s="83" t="s">
        <v>53</v>
      </c>
    </row>
    <row r="21" spans="1:5" x14ac:dyDescent="0.25">
      <c r="A21" s="74" t="s">
        <v>88</v>
      </c>
      <c r="B21" s="74" t="s">
        <v>85</v>
      </c>
      <c r="C21" s="78">
        <v>1718007</v>
      </c>
      <c r="D21" s="80">
        <v>43694500121483</v>
      </c>
      <c r="E21" s="83" t="s">
        <v>83</v>
      </c>
    </row>
    <row r="22" spans="1:5" x14ac:dyDescent="0.25">
      <c r="A22" s="74" t="s">
        <v>89</v>
      </c>
      <c r="B22" s="74" t="s">
        <v>89</v>
      </c>
      <c r="C22" s="78">
        <v>2122012</v>
      </c>
      <c r="D22" s="80" t="s">
        <v>90</v>
      </c>
      <c r="E22" s="83" t="s">
        <v>58</v>
      </c>
    </row>
    <row r="23" spans="1:5" x14ac:dyDescent="0.25">
      <c r="A23" s="74" t="s">
        <v>91</v>
      </c>
      <c r="B23" s="74" t="s">
        <v>92</v>
      </c>
      <c r="C23" s="78">
        <v>809001</v>
      </c>
      <c r="D23" s="80">
        <v>37683383731395</v>
      </c>
      <c r="E23" s="83" t="s">
        <v>93</v>
      </c>
    </row>
    <row r="24" spans="1:5" x14ac:dyDescent="0.25">
      <c r="A24" s="74" t="s">
        <v>94</v>
      </c>
      <c r="B24" s="74" t="s">
        <v>92</v>
      </c>
      <c r="C24" s="78">
        <v>1819032</v>
      </c>
      <c r="D24" s="80">
        <v>37681060137034</v>
      </c>
      <c r="E24" s="83" t="s">
        <v>60</v>
      </c>
    </row>
    <row r="25" spans="1:5" x14ac:dyDescent="0.25">
      <c r="A25" s="74" t="s">
        <v>95</v>
      </c>
      <c r="B25" s="74" t="s">
        <v>92</v>
      </c>
      <c r="C25" s="78">
        <v>1617057</v>
      </c>
      <c r="D25" s="80">
        <v>37770320134577</v>
      </c>
      <c r="E25" s="83" t="s">
        <v>96</v>
      </c>
    </row>
    <row r="26" spans="1:5" x14ac:dyDescent="0.25">
      <c r="A26" s="74" t="s">
        <v>97</v>
      </c>
      <c r="B26" s="74" t="s">
        <v>92</v>
      </c>
      <c r="C26" s="78">
        <v>2122008</v>
      </c>
      <c r="D26" s="80" t="s">
        <v>98</v>
      </c>
      <c r="E26" s="83" t="s">
        <v>58</v>
      </c>
    </row>
    <row r="27" spans="1:5" x14ac:dyDescent="0.25">
      <c r="A27" s="74" t="s">
        <v>99</v>
      </c>
      <c r="B27" s="74" t="s">
        <v>92</v>
      </c>
      <c r="C27" s="78">
        <v>809002</v>
      </c>
      <c r="D27" s="80">
        <v>37683383730959</v>
      </c>
      <c r="E27" s="83" t="s">
        <v>93</v>
      </c>
    </row>
    <row r="28" spans="1:5" x14ac:dyDescent="0.25">
      <c r="A28" s="74" t="s">
        <v>100</v>
      </c>
      <c r="B28" s="74" t="s">
        <v>92</v>
      </c>
      <c r="C28" s="78">
        <v>1718014</v>
      </c>
      <c r="D28" s="80">
        <v>37770990136077</v>
      </c>
      <c r="E28" s="83" t="s">
        <v>83</v>
      </c>
    </row>
    <row r="29" spans="1:5" x14ac:dyDescent="0.25">
      <c r="A29" s="74" t="s">
        <v>101</v>
      </c>
      <c r="B29" s="74" t="s">
        <v>92</v>
      </c>
      <c r="C29" s="78">
        <v>910001</v>
      </c>
      <c r="D29" s="80">
        <v>36750440114389</v>
      </c>
      <c r="E29" s="83" t="s">
        <v>102</v>
      </c>
    </row>
    <row r="30" spans="1:5" x14ac:dyDescent="0.25">
      <c r="A30" s="74" t="s">
        <v>103</v>
      </c>
      <c r="B30" s="74" t="s">
        <v>92</v>
      </c>
      <c r="C30" s="78">
        <v>1718017</v>
      </c>
      <c r="D30" s="80">
        <v>37771070136473</v>
      </c>
      <c r="E30" s="83" t="s">
        <v>83</v>
      </c>
    </row>
    <row r="31" spans="1:5" x14ac:dyDescent="0.25">
      <c r="A31" s="76" t="s">
        <v>104</v>
      </c>
      <c r="B31" s="76" t="s">
        <v>104</v>
      </c>
      <c r="C31" s="78">
        <v>1516008</v>
      </c>
      <c r="D31" s="81">
        <v>37683380136663</v>
      </c>
      <c r="E31" s="84" t="s">
        <v>55</v>
      </c>
    </row>
    <row r="32" spans="1:5" x14ac:dyDescent="0.25">
      <c r="A32" s="76" t="s">
        <v>105</v>
      </c>
      <c r="B32" s="76" t="s">
        <v>106</v>
      </c>
      <c r="C32" s="78">
        <v>1516009</v>
      </c>
      <c r="D32" s="81">
        <v>1612590129635</v>
      </c>
      <c r="E32" s="84" t="s">
        <v>55</v>
      </c>
    </row>
    <row r="33" spans="1:5" x14ac:dyDescent="0.25">
      <c r="A33" s="76" t="s">
        <v>107</v>
      </c>
      <c r="B33" s="76" t="s">
        <v>106</v>
      </c>
      <c r="C33" s="78">
        <v>1617025</v>
      </c>
      <c r="D33" s="81">
        <v>7617960132233</v>
      </c>
      <c r="E33" s="84" t="s">
        <v>96</v>
      </c>
    </row>
    <row r="34" spans="1:5" x14ac:dyDescent="0.25">
      <c r="A34" s="76" t="s">
        <v>108</v>
      </c>
      <c r="B34" s="76" t="s">
        <v>106</v>
      </c>
      <c r="C34" s="78">
        <v>1516010</v>
      </c>
      <c r="D34" s="81">
        <v>1612596111660</v>
      </c>
      <c r="E34" s="84" t="s">
        <v>55</v>
      </c>
    </row>
    <row r="35" spans="1:5" x14ac:dyDescent="0.25">
      <c r="A35" s="76" t="s">
        <v>109</v>
      </c>
      <c r="B35" s="76" t="s">
        <v>106</v>
      </c>
      <c r="C35" s="78">
        <v>1516011</v>
      </c>
      <c r="D35" s="81">
        <v>1612590114868</v>
      </c>
      <c r="E35" s="84" t="s">
        <v>55</v>
      </c>
    </row>
    <row r="36" spans="1:5" x14ac:dyDescent="0.25">
      <c r="A36" s="76" t="s">
        <v>110</v>
      </c>
      <c r="B36" s="76" t="s">
        <v>106</v>
      </c>
      <c r="C36" s="78">
        <v>1516052</v>
      </c>
      <c r="D36" s="81">
        <v>7617960126805</v>
      </c>
      <c r="E36" s="84" t="s">
        <v>55</v>
      </c>
    </row>
    <row r="37" spans="1:5" x14ac:dyDescent="0.25">
      <c r="A37" s="76" t="s">
        <v>111</v>
      </c>
      <c r="B37" s="76" t="s">
        <v>106</v>
      </c>
      <c r="C37" s="78">
        <v>1516053</v>
      </c>
      <c r="D37" s="81">
        <v>7617960129643</v>
      </c>
      <c r="E37" s="84" t="s">
        <v>55</v>
      </c>
    </row>
    <row r="38" spans="1:5" x14ac:dyDescent="0.25">
      <c r="A38" s="76" t="s">
        <v>112</v>
      </c>
      <c r="B38" s="76" t="s">
        <v>112</v>
      </c>
      <c r="C38" s="78">
        <v>1617014</v>
      </c>
      <c r="D38" s="81">
        <v>1612590115238</v>
      </c>
      <c r="E38" s="84" t="s">
        <v>96</v>
      </c>
    </row>
    <row r="39" spans="1:5" x14ac:dyDescent="0.25">
      <c r="A39" s="76" t="s">
        <v>113</v>
      </c>
      <c r="B39" s="76" t="s">
        <v>114</v>
      </c>
      <c r="C39" s="78">
        <v>1617001</v>
      </c>
      <c r="D39" s="81">
        <v>10621660133942</v>
      </c>
      <c r="E39" s="84" t="s">
        <v>96</v>
      </c>
    </row>
    <row r="40" spans="1:5" x14ac:dyDescent="0.25">
      <c r="A40" s="76" t="s">
        <v>115</v>
      </c>
      <c r="B40" s="76" t="s">
        <v>114</v>
      </c>
      <c r="C40" s="78">
        <v>2122009</v>
      </c>
      <c r="D40" s="81" t="s">
        <v>116</v>
      </c>
      <c r="E40" s="84" t="s">
        <v>58</v>
      </c>
    </row>
    <row r="41" spans="1:5" x14ac:dyDescent="0.25">
      <c r="A41" s="76" t="s">
        <v>117</v>
      </c>
      <c r="B41" s="76" t="s">
        <v>114</v>
      </c>
      <c r="C41" s="78">
        <v>1516044</v>
      </c>
      <c r="D41" s="81">
        <v>10621660106740</v>
      </c>
      <c r="E41" s="84" t="s">
        <v>55</v>
      </c>
    </row>
    <row r="42" spans="1:5" x14ac:dyDescent="0.25">
      <c r="A42" s="74" t="s">
        <v>118</v>
      </c>
      <c r="B42" s="74" t="s">
        <v>119</v>
      </c>
      <c r="C42" s="78">
        <v>910003</v>
      </c>
      <c r="D42" s="80">
        <v>34674470120469</v>
      </c>
      <c r="E42" s="83" t="s">
        <v>102</v>
      </c>
    </row>
    <row r="43" spans="1:5" x14ac:dyDescent="0.25">
      <c r="A43" s="74" t="s">
        <v>120</v>
      </c>
      <c r="B43" s="74" t="s">
        <v>119</v>
      </c>
      <c r="C43" s="78">
        <v>1011008</v>
      </c>
      <c r="D43" s="80">
        <v>34674470121467</v>
      </c>
      <c r="E43" s="83" t="s">
        <v>76</v>
      </c>
    </row>
    <row r="44" spans="1:5" x14ac:dyDescent="0.25">
      <c r="A44" s="74" t="s">
        <v>121</v>
      </c>
      <c r="B44" s="74" t="s">
        <v>119</v>
      </c>
      <c r="C44" s="78">
        <v>1011009</v>
      </c>
      <c r="D44" s="80">
        <v>19101990109660</v>
      </c>
      <c r="E44" s="83" t="s">
        <v>76</v>
      </c>
    </row>
    <row r="45" spans="1:5" x14ac:dyDescent="0.25">
      <c r="A45" s="74" t="s">
        <v>122</v>
      </c>
      <c r="B45" s="74" t="s">
        <v>119</v>
      </c>
      <c r="C45" s="78">
        <v>1011010</v>
      </c>
      <c r="D45" s="80">
        <v>39686760121541</v>
      </c>
      <c r="E45" s="83" t="s">
        <v>76</v>
      </c>
    </row>
    <row r="46" spans="1:5" x14ac:dyDescent="0.25">
      <c r="A46" s="74" t="s">
        <v>123</v>
      </c>
      <c r="B46" s="74" t="s">
        <v>119</v>
      </c>
      <c r="C46" s="78">
        <v>2021041</v>
      </c>
      <c r="D46" s="80" t="s">
        <v>124</v>
      </c>
      <c r="E46" s="83" t="s">
        <v>125</v>
      </c>
    </row>
    <row r="47" spans="1:5" x14ac:dyDescent="0.25">
      <c r="A47" s="74" t="s">
        <v>126</v>
      </c>
      <c r="B47" s="74" t="s">
        <v>119</v>
      </c>
      <c r="C47" s="78">
        <v>1011011</v>
      </c>
      <c r="D47" s="80">
        <v>39685850101956</v>
      </c>
      <c r="E47" s="83" t="s">
        <v>76</v>
      </c>
    </row>
    <row r="48" spans="1:5" x14ac:dyDescent="0.25">
      <c r="A48" s="74" t="s">
        <v>127</v>
      </c>
      <c r="B48" s="74" t="s">
        <v>119</v>
      </c>
      <c r="C48" s="78">
        <v>1617002</v>
      </c>
      <c r="D48" s="80">
        <v>39685850133678</v>
      </c>
      <c r="E48" s="83" t="s">
        <v>96</v>
      </c>
    </row>
    <row r="49" spans="1:5" x14ac:dyDescent="0.25">
      <c r="A49" s="74" t="s">
        <v>128</v>
      </c>
      <c r="B49" s="74" t="s">
        <v>119</v>
      </c>
      <c r="C49" s="78">
        <v>809003</v>
      </c>
      <c r="D49" s="80">
        <v>1612590109819</v>
      </c>
      <c r="E49" s="83" t="s">
        <v>93</v>
      </c>
    </row>
    <row r="50" spans="1:5" x14ac:dyDescent="0.25">
      <c r="A50" s="74" t="s">
        <v>129</v>
      </c>
      <c r="B50" s="74" t="s">
        <v>119</v>
      </c>
      <c r="C50" s="78">
        <v>1011012</v>
      </c>
      <c r="D50" s="80">
        <v>34674390102343</v>
      </c>
      <c r="E50" s="83" t="s">
        <v>76</v>
      </c>
    </row>
    <row r="51" spans="1:5" x14ac:dyDescent="0.25">
      <c r="A51" s="74" t="s">
        <v>130</v>
      </c>
      <c r="B51" s="74" t="s">
        <v>119</v>
      </c>
      <c r="C51" s="78">
        <v>1314002</v>
      </c>
      <c r="D51" s="80">
        <v>1612590128413</v>
      </c>
      <c r="E51" s="83" t="s">
        <v>131</v>
      </c>
    </row>
    <row r="52" spans="1:5" x14ac:dyDescent="0.25">
      <c r="A52" s="74" t="s">
        <v>132</v>
      </c>
      <c r="B52" s="74" t="s">
        <v>119</v>
      </c>
      <c r="C52" s="78">
        <v>1011013</v>
      </c>
      <c r="D52" s="80">
        <v>41689990134197</v>
      </c>
      <c r="E52" s="83" t="s">
        <v>76</v>
      </c>
    </row>
    <row r="53" spans="1:5" x14ac:dyDescent="0.25">
      <c r="A53" s="74" t="s">
        <v>133</v>
      </c>
      <c r="B53" s="74" t="s">
        <v>119</v>
      </c>
      <c r="C53" s="78">
        <v>809004</v>
      </c>
      <c r="D53" s="80">
        <v>1612590118224</v>
      </c>
      <c r="E53" s="83" t="s">
        <v>93</v>
      </c>
    </row>
    <row r="54" spans="1:5" x14ac:dyDescent="0.25">
      <c r="A54" s="74" t="s">
        <v>134</v>
      </c>
      <c r="B54" s="74" t="s">
        <v>119</v>
      </c>
      <c r="C54" s="78">
        <v>1011014</v>
      </c>
      <c r="D54" s="80">
        <v>39686760118497</v>
      </c>
      <c r="E54" s="83" t="s">
        <v>76</v>
      </c>
    </row>
    <row r="55" spans="1:5" x14ac:dyDescent="0.25">
      <c r="A55" s="74" t="s">
        <v>135</v>
      </c>
      <c r="B55" s="74" t="s">
        <v>119</v>
      </c>
      <c r="C55" s="78">
        <v>1011015</v>
      </c>
      <c r="D55" s="80">
        <v>1612590130666</v>
      </c>
      <c r="E55" s="83" t="s">
        <v>76</v>
      </c>
    </row>
    <row r="56" spans="1:5" x14ac:dyDescent="0.25">
      <c r="A56" s="74" t="s">
        <v>136</v>
      </c>
      <c r="B56" s="74" t="s">
        <v>119</v>
      </c>
      <c r="C56" s="78">
        <v>1011016</v>
      </c>
      <c r="D56" s="80">
        <v>1612596117568</v>
      </c>
      <c r="E56" s="83" t="s">
        <v>76</v>
      </c>
    </row>
    <row r="57" spans="1:5" x14ac:dyDescent="0.25">
      <c r="A57" s="74" t="s">
        <v>137</v>
      </c>
      <c r="B57" s="74" t="s">
        <v>119</v>
      </c>
      <c r="C57" s="78">
        <v>1011017</v>
      </c>
      <c r="D57" s="80">
        <v>19101990112128</v>
      </c>
      <c r="E57" s="83" t="s">
        <v>76</v>
      </c>
    </row>
    <row r="58" spans="1:5" x14ac:dyDescent="0.25">
      <c r="A58" s="74" t="s">
        <v>138</v>
      </c>
      <c r="B58" s="74" t="s">
        <v>119</v>
      </c>
      <c r="C58" s="78">
        <v>708002</v>
      </c>
      <c r="D58" s="80">
        <v>39686760114876</v>
      </c>
      <c r="E58" s="83" t="s">
        <v>139</v>
      </c>
    </row>
    <row r="59" spans="1:5" x14ac:dyDescent="0.25">
      <c r="A59" s="74" t="s">
        <v>140</v>
      </c>
      <c r="B59" s="74" t="s">
        <v>119</v>
      </c>
      <c r="C59" s="78">
        <v>1516012</v>
      </c>
      <c r="D59" s="80">
        <v>7617960132100</v>
      </c>
      <c r="E59" s="83" t="s">
        <v>55</v>
      </c>
    </row>
    <row r="60" spans="1:5" x14ac:dyDescent="0.25">
      <c r="A60" s="74" t="s">
        <v>141</v>
      </c>
      <c r="B60" s="74" t="s">
        <v>119</v>
      </c>
      <c r="C60" s="78">
        <v>1516013</v>
      </c>
      <c r="D60" s="80">
        <v>7617960132118</v>
      </c>
      <c r="E60" s="83" t="s">
        <v>55</v>
      </c>
    </row>
    <row r="61" spans="1:5" x14ac:dyDescent="0.25">
      <c r="A61" s="74" t="s">
        <v>142</v>
      </c>
      <c r="B61" s="74" t="s">
        <v>119</v>
      </c>
      <c r="C61" s="78">
        <v>1011018</v>
      </c>
      <c r="D61" s="80">
        <v>39685856118921</v>
      </c>
      <c r="E61" s="83" t="s">
        <v>76</v>
      </c>
    </row>
    <row r="62" spans="1:5" x14ac:dyDescent="0.25">
      <c r="A62" s="74" t="s">
        <v>143</v>
      </c>
      <c r="B62" s="74" t="s">
        <v>119</v>
      </c>
      <c r="C62" s="78">
        <v>1011019</v>
      </c>
      <c r="D62" s="80">
        <v>39686760108647</v>
      </c>
      <c r="E62" s="83" t="s">
        <v>76</v>
      </c>
    </row>
    <row r="63" spans="1:5" x14ac:dyDescent="0.25">
      <c r="A63" s="74" t="s">
        <v>144</v>
      </c>
      <c r="B63" s="74" t="s">
        <v>119</v>
      </c>
      <c r="C63" s="78">
        <v>2021040</v>
      </c>
      <c r="D63" s="80" t="s">
        <v>145</v>
      </c>
      <c r="E63" s="83" t="s">
        <v>125</v>
      </c>
    </row>
    <row r="64" spans="1:5" x14ac:dyDescent="0.25">
      <c r="A64" s="74" t="s">
        <v>146</v>
      </c>
      <c r="B64" s="74" t="s">
        <v>119</v>
      </c>
      <c r="C64" s="78">
        <v>607001</v>
      </c>
      <c r="D64" s="80">
        <v>50710430112292</v>
      </c>
      <c r="E64" s="83" t="s">
        <v>147</v>
      </c>
    </row>
    <row r="65" spans="1:5" x14ac:dyDescent="0.25">
      <c r="A65" s="74" t="s">
        <v>148</v>
      </c>
      <c r="B65" s="74" t="s">
        <v>119</v>
      </c>
      <c r="C65" s="78">
        <v>1415009</v>
      </c>
      <c r="D65" s="80">
        <v>1612590130732</v>
      </c>
      <c r="E65" s="83" t="s">
        <v>53</v>
      </c>
    </row>
    <row r="66" spans="1:5" x14ac:dyDescent="0.25">
      <c r="A66" s="74" t="s">
        <v>149</v>
      </c>
      <c r="B66" s="74" t="s">
        <v>119</v>
      </c>
      <c r="C66" s="78">
        <v>1819031</v>
      </c>
      <c r="D66" s="80">
        <v>50711670137265</v>
      </c>
      <c r="E66" s="83" t="s">
        <v>60</v>
      </c>
    </row>
    <row r="67" spans="1:5" x14ac:dyDescent="0.25">
      <c r="A67" s="74" t="s">
        <v>150</v>
      </c>
      <c r="B67" s="74" t="s">
        <v>119</v>
      </c>
      <c r="C67" s="78">
        <v>910006</v>
      </c>
      <c r="D67" s="80">
        <v>50711750120212</v>
      </c>
      <c r="E67" s="83" t="s">
        <v>102</v>
      </c>
    </row>
    <row r="68" spans="1:5" x14ac:dyDescent="0.25">
      <c r="A68" s="74" t="s">
        <v>151</v>
      </c>
      <c r="B68" s="74" t="s">
        <v>119</v>
      </c>
      <c r="C68" s="78">
        <v>1011020</v>
      </c>
      <c r="D68" s="80">
        <v>39685856116594</v>
      </c>
      <c r="E68" s="83" t="s">
        <v>76</v>
      </c>
    </row>
    <row r="69" spans="1:5" x14ac:dyDescent="0.25">
      <c r="A69" s="74" t="s">
        <v>152</v>
      </c>
      <c r="B69" s="74" t="s">
        <v>152</v>
      </c>
      <c r="C69" s="78">
        <v>1819067</v>
      </c>
      <c r="D69" s="80">
        <v>1100170137448</v>
      </c>
      <c r="E69" s="83" t="s">
        <v>60</v>
      </c>
    </row>
    <row r="70" spans="1:5" x14ac:dyDescent="0.25">
      <c r="A70" s="74" t="s">
        <v>153</v>
      </c>
      <c r="B70" s="74" t="s">
        <v>154</v>
      </c>
      <c r="C70" s="78">
        <v>1920001</v>
      </c>
      <c r="D70" s="80">
        <v>37684520128223</v>
      </c>
      <c r="E70" s="83" t="s">
        <v>155</v>
      </c>
    </row>
    <row r="71" spans="1:5" x14ac:dyDescent="0.25">
      <c r="A71" s="74" t="s">
        <v>156</v>
      </c>
      <c r="B71" s="74" t="s">
        <v>156</v>
      </c>
      <c r="C71" s="78">
        <v>1819068</v>
      </c>
      <c r="D71" s="80">
        <v>4614246119523</v>
      </c>
      <c r="E71" s="83" t="s">
        <v>60</v>
      </c>
    </row>
    <row r="72" spans="1:5" x14ac:dyDescent="0.25">
      <c r="A72" s="74" t="s">
        <v>157</v>
      </c>
      <c r="B72" s="74" t="s">
        <v>157</v>
      </c>
      <c r="C72" s="78">
        <v>1516018</v>
      </c>
      <c r="D72" s="80">
        <v>37680490132506</v>
      </c>
      <c r="E72" s="83" t="s">
        <v>55</v>
      </c>
    </row>
    <row r="73" spans="1:5" x14ac:dyDescent="0.25">
      <c r="A73" s="74" t="s">
        <v>158</v>
      </c>
      <c r="B73" s="74" t="s">
        <v>159</v>
      </c>
      <c r="C73" s="78">
        <v>1415010</v>
      </c>
      <c r="D73" s="80">
        <v>7100740129528</v>
      </c>
      <c r="E73" s="83" t="s">
        <v>53</v>
      </c>
    </row>
    <row r="74" spans="1:5" x14ac:dyDescent="0.25">
      <c r="A74" s="74" t="s">
        <v>160</v>
      </c>
      <c r="B74" s="74" t="s">
        <v>159</v>
      </c>
      <c r="C74" s="78">
        <v>1617003</v>
      </c>
      <c r="D74" s="80">
        <v>48705810134262</v>
      </c>
      <c r="E74" s="83" t="s">
        <v>96</v>
      </c>
    </row>
    <row r="75" spans="1:5" x14ac:dyDescent="0.25">
      <c r="A75" s="74" t="s">
        <v>161</v>
      </c>
      <c r="B75" s="74" t="s">
        <v>162</v>
      </c>
      <c r="C75" s="78">
        <v>2021007</v>
      </c>
      <c r="D75" s="80" t="s">
        <v>163</v>
      </c>
      <c r="E75" s="83" t="s">
        <v>125</v>
      </c>
    </row>
    <row r="76" spans="1:5" x14ac:dyDescent="0.25">
      <c r="A76" s="74" t="s">
        <v>164</v>
      </c>
      <c r="B76" s="74" t="s">
        <v>162</v>
      </c>
      <c r="C76" s="78">
        <v>1920027</v>
      </c>
      <c r="D76" s="80">
        <v>42750100138891</v>
      </c>
      <c r="E76" s="83" t="s">
        <v>155</v>
      </c>
    </row>
    <row r="77" spans="1:5" x14ac:dyDescent="0.25">
      <c r="A77" s="74" t="s">
        <v>165</v>
      </c>
      <c r="B77" s="74" t="s">
        <v>162</v>
      </c>
      <c r="C77" s="78">
        <v>2021010</v>
      </c>
      <c r="D77" s="80" t="s">
        <v>166</v>
      </c>
      <c r="E77" s="83" t="s">
        <v>125</v>
      </c>
    </row>
    <row r="78" spans="1:5" x14ac:dyDescent="0.25">
      <c r="A78" s="74" t="s">
        <v>167</v>
      </c>
      <c r="B78" s="74" t="s">
        <v>162</v>
      </c>
      <c r="C78" s="78">
        <v>1920028</v>
      </c>
      <c r="D78" s="80">
        <v>44754320139410</v>
      </c>
      <c r="E78" s="83" t="s">
        <v>155</v>
      </c>
    </row>
    <row r="79" spans="1:5" x14ac:dyDescent="0.25">
      <c r="A79" s="74" t="s">
        <v>168</v>
      </c>
      <c r="B79" s="74" t="s">
        <v>162</v>
      </c>
      <c r="C79" s="78">
        <v>2021008</v>
      </c>
      <c r="D79" s="80" t="s">
        <v>169</v>
      </c>
      <c r="E79" s="83" t="s">
        <v>125</v>
      </c>
    </row>
    <row r="80" spans="1:5" x14ac:dyDescent="0.25">
      <c r="A80" s="74" t="s">
        <v>170</v>
      </c>
      <c r="B80" s="74" t="s">
        <v>162</v>
      </c>
      <c r="C80" s="78">
        <v>2021009</v>
      </c>
      <c r="D80" s="80" t="s">
        <v>171</v>
      </c>
      <c r="E80" s="83" t="s">
        <v>125</v>
      </c>
    </row>
    <row r="81" spans="1:5" x14ac:dyDescent="0.25">
      <c r="A81" s="74" t="s">
        <v>172</v>
      </c>
      <c r="B81" s="74" t="s">
        <v>173</v>
      </c>
      <c r="C81" s="78">
        <v>2122013</v>
      </c>
      <c r="D81" s="80" t="s">
        <v>174</v>
      </c>
      <c r="E81" s="83" t="s">
        <v>58</v>
      </c>
    </row>
    <row r="82" spans="1:5" x14ac:dyDescent="0.25">
      <c r="A82" s="74" t="s">
        <v>175</v>
      </c>
      <c r="B82" s="74" t="s">
        <v>176</v>
      </c>
      <c r="C82" s="78">
        <v>1213003</v>
      </c>
      <c r="D82" s="80">
        <v>10623310137661</v>
      </c>
      <c r="E82" s="83" t="s">
        <v>49</v>
      </c>
    </row>
    <row r="83" spans="1:5" x14ac:dyDescent="0.25">
      <c r="A83" s="74" t="s">
        <v>177</v>
      </c>
      <c r="B83" s="74" t="s">
        <v>176</v>
      </c>
      <c r="C83" s="78">
        <v>1112004</v>
      </c>
      <c r="D83" s="80">
        <v>16638750112698</v>
      </c>
      <c r="E83" s="83" t="s">
        <v>51</v>
      </c>
    </row>
    <row r="84" spans="1:5" x14ac:dyDescent="0.25">
      <c r="A84" s="74" t="s">
        <v>178</v>
      </c>
      <c r="B84" s="74" t="s">
        <v>176</v>
      </c>
      <c r="C84" s="78">
        <v>1819033</v>
      </c>
      <c r="D84" s="80">
        <v>39686270127191</v>
      </c>
      <c r="E84" s="83" t="s">
        <v>60</v>
      </c>
    </row>
    <row r="85" spans="1:5" x14ac:dyDescent="0.25">
      <c r="A85" s="74" t="s">
        <v>179</v>
      </c>
      <c r="B85" s="74" t="s">
        <v>176</v>
      </c>
      <c r="C85" s="78">
        <v>1011021</v>
      </c>
      <c r="D85" s="80">
        <v>41689160112284</v>
      </c>
      <c r="E85" s="83" t="s">
        <v>76</v>
      </c>
    </row>
    <row r="86" spans="1:5" x14ac:dyDescent="0.25">
      <c r="A86" s="74" t="s">
        <v>180</v>
      </c>
      <c r="B86" s="74" t="s">
        <v>176</v>
      </c>
      <c r="C86" s="78">
        <v>2122014</v>
      </c>
      <c r="D86" s="80" t="s">
        <v>181</v>
      </c>
      <c r="E86" s="83" t="s">
        <v>58</v>
      </c>
    </row>
    <row r="87" spans="1:5" x14ac:dyDescent="0.25">
      <c r="A87" s="74" t="s">
        <v>182</v>
      </c>
      <c r="B87" s="74" t="s">
        <v>176</v>
      </c>
      <c r="C87" s="78">
        <v>2021016</v>
      </c>
      <c r="D87" s="80" t="s">
        <v>183</v>
      </c>
      <c r="E87" s="83" t="s">
        <v>125</v>
      </c>
    </row>
    <row r="88" spans="1:5" x14ac:dyDescent="0.25">
      <c r="A88" s="74" t="s">
        <v>184</v>
      </c>
      <c r="B88" s="74" t="s">
        <v>176</v>
      </c>
      <c r="C88" s="78">
        <v>2122022</v>
      </c>
      <c r="D88" s="80" t="s">
        <v>185</v>
      </c>
      <c r="E88" s="83" t="s">
        <v>58</v>
      </c>
    </row>
    <row r="89" spans="1:5" x14ac:dyDescent="0.25">
      <c r="A89" s="74" t="s">
        <v>186</v>
      </c>
      <c r="B89" s="74" t="s">
        <v>186</v>
      </c>
      <c r="C89" s="78">
        <v>1314003</v>
      </c>
      <c r="D89" s="80">
        <v>34674390123901</v>
      </c>
      <c r="E89" s="83" t="s">
        <v>131</v>
      </c>
    </row>
    <row r="90" spans="1:5" x14ac:dyDescent="0.25">
      <c r="A90" s="74" t="s">
        <v>187</v>
      </c>
      <c r="B90" s="74" t="s">
        <v>188</v>
      </c>
      <c r="C90" s="78">
        <v>1516024</v>
      </c>
      <c r="D90" s="80">
        <v>44697990117804</v>
      </c>
      <c r="E90" s="83" t="s">
        <v>55</v>
      </c>
    </row>
    <row r="91" spans="1:5" x14ac:dyDescent="0.25">
      <c r="A91" s="74" t="s">
        <v>189</v>
      </c>
      <c r="B91" s="74" t="s">
        <v>189</v>
      </c>
      <c r="C91" s="78">
        <v>1920030</v>
      </c>
      <c r="D91" s="80">
        <v>4614246113773</v>
      </c>
      <c r="E91" s="83" t="s">
        <v>155</v>
      </c>
    </row>
    <row r="92" spans="1:5" x14ac:dyDescent="0.25">
      <c r="A92" s="74" t="s">
        <v>190</v>
      </c>
      <c r="B92" s="74" t="s">
        <v>190</v>
      </c>
      <c r="C92" s="78">
        <v>2021023</v>
      </c>
      <c r="D92" s="80" t="s">
        <v>191</v>
      </c>
      <c r="E92" s="83" t="s">
        <v>125</v>
      </c>
    </row>
    <row r="93" spans="1:5" x14ac:dyDescent="0.25">
      <c r="A93" s="74" t="s">
        <v>192</v>
      </c>
      <c r="B93" s="74" t="s">
        <v>192</v>
      </c>
      <c r="C93" s="78">
        <v>1314004</v>
      </c>
      <c r="D93" s="80">
        <v>37683380124347</v>
      </c>
      <c r="E93" s="83" t="s">
        <v>131</v>
      </c>
    </row>
    <row r="94" spans="1:5" x14ac:dyDescent="0.25">
      <c r="A94" s="74" t="s">
        <v>193</v>
      </c>
      <c r="B94" s="74" t="s">
        <v>193</v>
      </c>
      <c r="C94" s="78">
        <v>1718047</v>
      </c>
      <c r="D94" s="80">
        <v>9618380136200</v>
      </c>
      <c r="E94" s="83" t="s">
        <v>83</v>
      </c>
    </row>
    <row r="95" spans="1:5" x14ac:dyDescent="0.25">
      <c r="A95" s="74" t="s">
        <v>194</v>
      </c>
      <c r="B95" s="74" t="s">
        <v>195</v>
      </c>
      <c r="C95" s="78">
        <v>1415011</v>
      </c>
      <c r="D95" s="80">
        <v>37680986116776</v>
      </c>
      <c r="E95" s="83" t="s">
        <v>53</v>
      </c>
    </row>
    <row r="96" spans="1:5" x14ac:dyDescent="0.25">
      <c r="A96" s="74" t="s">
        <v>196</v>
      </c>
      <c r="B96" s="74" t="s">
        <v>195</v>
      </c>
      <c r="C96" s="78">
        <v>1415012</v>
      </c>
      <c r="D96" s="80">
        <v>37681060111195</v>
      </c>
      <c r="E96" s="83" t="s">
        <v>53</v>
      </c>
    </row>
    <row r="97" spans="1:5" x14ac:dyDescent="0.25">
      <c r="A97" s="74" t="s">
        <v>197</v>
      </c>
      <c r="B97" s="74" t="s">
        <v>195</v>
      </c>
      <c r="C97" s="78">
        <v>1819055</v>
      </c>
      <c r="D97" s="80">
        <v>37103710138404</v>
      </c>
      <c r="E97" s="83" t="s">
        <v>60</v>
      </c>
    </row>
    <row r="98" spans="1:5" x14ac:dyDescent="0.25">
      <c r="A98" s="74" t="s">
        <v>198</v>
      </c>
      <c r="B98" s="74" t="s">
        <v>195</v>
      </c>
      <c r="C98" s="78">
        <v>1213004</v>
      </c>
      <c r="D98" s="80">
        <v>37735690136267</v>
      </c>
      <c r="E98" s="83" t="s">
        <v>49</v>
      </c>
    </row>
    <row r="99" spans="1:5" x14ac:dyDescent="0.25">
      <c r="A99" s="74" t="s">
        <v>199</v>
      </c>
      <c r="B99" s="74" t="s">
        <v>199</v>
      </c>
      <c r="C99" s="78">
        <v>1213005</v>
      </c>
      <c r="D99" s="80">
        <v>7100740731380</v>
      </c>
      <c r="E99" s="83" t="s">
        <v>49</v>
      </c>
    </row>
    <row r="100" spans="1:5" x14ac:dyDescent="0.25">
      <c r="A100" s="74" t="s">
        <v>200</v>
      </c>
      <c r="B100" s="74" t="s">
        <v>201</v>
      </c>
      <c r="C100" s="78">
        <v>1011022</v>
      </c>
      <c r="D100" s="80">
        <v>1611190130609</v>
      </c>
      <c r="E100" s="83" t="s">
        <v>76</v>
      </c>
    </row>
    <row r="101" spans="1:5" x14ac:dyDescent="0.25">
      <c r="A101" s="74" t="s">
        <v>202</v>
      </c>
      <c r="B101" s="74" t="s">
        <v>201</v>
      </c>
      <c r="C101" s="78">
        <v>910008</v>
      </c>
      <c r="D101" s="80">
        <v>1611190119222</v>
      </c>
      <c r="E101" s="83" t="s">
        <v>102</v>
      </c>
    </row>
    <row r="102" spans="1:5" x14ac:dyDescent="0.25">
      <c r="A102" s="74" t="s">
        <v>203</v>
      </c>
      <c r="B102" s="74" t="s">
        <v>203</v>
      </c>
      <c r="C102" s="78">
        <v>1819015</v>
      </c>
      <c r="D102" s="80">
        <v>30664640123729</v>
      </c>
      <c r="E102" s="83" t="s">
        <v>60</v>
      </c>
    </row>
    <row r="103" spans="1:5" x14ac:dyDescent="0.25">
      <c r="A103" s="74" t="s">
        <v>204</v>
      </c>
      <c r="B103" s="74" t="s">
        <v>204</v>
      </c>
      <c r="C103" s="78">
        <v>1112005</v>
      </c>
      <c r="D103" s="80">
        <v>1100170123968</v>
      </c>
      <c r="E103" s="83" t="s">
        <v>51</v>
      </c>
    </row>
    <row r="104" spans="1:5" x14ac:dyDescent="0.25">
      <c r="A104" s="74" t="s">
        <v>205</v>
      </c>
      <c r="B104" s="74" t="s">
        <v>206</v>
      </c>
      <c r="C104" s="78">
        <v>1415002</v>
      </c>
      <c r="D104" s="80">
        <v>19753090135145</v>
      </c>
      <c r="E104" s="83" t="s">
        <v>53</v>
      </c>
    </row>
    <row r="105" spans="1:5" x14ac:dyDescent="0.25">
      <c r="A105" s="74" t="s">
        <v>207</v>
      </c>
      <c r="B105" s="74" t="s">
        <v>206</v>
      </c>
      <c r="C105" s="78">
        <v>1516002</v>
      </c>
      <c r="D105" s="80">
        <v>37682130127084</v>
      </c>
      <c r="E105" s="83" t="s">
        <v>55</v>
      </c>
    </row>
    <row r="106" spans="1:5" x14ac:dyDescent="0.25">
      <c r="A106" s="74" t="s">
        <v>208</v>
      </c>
      <c r="B106" s="74" t="s">
        <v>206</v>
      </c>
      <c r="C106" s="78">
        <v>1920031</v>
      </c>
      <c r="D106" s="80">
        <v>57727020139439</v>
      </c>
      <c r="E106" s="83" t="s">
        <v>155</v>
      </c>
    </row>
    <row r="107" spans="1:5" x14ac:dyDescent="0.25">
      <c r="A107" s="74" t="s">
        <v>209</v>
      </c>
      <c r="B107" s="74" t="s">
        <v>210</v>
      </c>
      <c r="C107" s="78">
        <v>1819034</v>
      </c>
      <c r="D107" s="80">
        <v>50711670138057</v>
      </c>
      <c r="E107" s="83" t="s">
        <v>60</v>
      </c>
    </row>
    <row r="108" spans="1:5" x14ac:dyDescent="0.25">
      <c r="A108" s="74" t="s">
        <v>211</v>
      </c>
      <c r="B108" s="74" t="s">
        <v>210</v>
      </c>
      <c r="C108" s="78">
        <v>1718027</v>
      </c>
      <c r="D108" s="80">
        <v>1100170136101</v>
      </c>
      <c r="E108" s="83" t="s">
        <v>83</v>
      </c>
    </row>
    <row r="109" spans="1:5" x14ac:dyDescent="0.25">
      <c r="A109" s="74" t="s">
        <v>212</v>
      </c>
      <c r="B109" s="74" t="s">
        <v>212</v>
      </c>
      <c r="C109" s="78">
        <v>1617016</v>
      </c>
      <c r="D109" s="80">
        <v>7100740134114</v>
      </c>
      <c r="E109" s="83" t="s">
        <v>96</v>
      </c>
    </row>
    <row r="110" spans="1:5" x14ac:dyDescent="0.25">
      <c r="A110" s="74" t="s">
        <v>213</v>
      </c>
      <c r="B110" s="74" t="s">
        <v>214</v>
      </c>
      <c r="C110" s="78">
        <v>1819035</v>
      </c>
      <c r="D110" s="80">
        <v>4100410114991</v>
      </c>
      <c r="E110" s="83" t="s">
        <v>60</v>
      </c>
    </row>
    <row r="111" spans="1:5" x14ac:dyDescent="0.25">
      <c r="A111" s="74" t="s">
        <v>215</v>
      </c>
      <c r="B111" s="74" t="s">
        <v>215</v>
      </c>
      <c r="C111" s="78">
        <v>1920022</v>
      </c>
      <c r="D111" s="80">
        <v>9618380139006</v>
      </c>
      <c r="E111" s="83" t="s">
        <v>155</v>
      </c>
    </row>
    <row r="112" spans="1:5" x14ac:dyDescent="0.25">
      <c r="A112" s="74" t="s">
        <v>216</v>
      </c>
      <c r="B112" s="74" t="s">
        <v>216</v>
      </c>
      <c r="C112" s="78">
        <v>2021024</v>
      </c>
      <c r="D112" s="80" t="s">
        <v>217</v>
      </c>
      <c r="E112" s="83" t="s">
        <v>125</v>
      </c>
    </row>
    <row r="113" spans="1:5" x14ac:dyDescent="0.25">
      <c r="A113" s="74" t="s">
        <v>218</v>
      </c>
      <c r="B113" s="74" t="s">
        <v>219</v>
      </c>
      <c r="C113" s="78">
        <v>1516014</v>
      </c>
      <c r="D113" s="80">
        <v>19768690131128</v>
      </c>
      <c r="E113" s="83" t="s">
        <v>55</v>
      </c>
    </row>
    <row r="114" spans="1:5" x14ac:dyDescent="0.25">
      <c r="A114" s="74" t="s">
        <v>220</v>
      </c>
      <c r="B114" s="74" t="s">
        <v>219</v>
      </c>
      <c r="C114" s="78">
        <v>2122004</v>
      </c>
      <c r="D114" s="80" t="s">
        <v>221</v>
      </c>
      <c r="E114" s="83" t="s">
        <v>58</v>
      </c>
    </row>
    <row r="115" spans="1:5" x14ac:dyDescent="0.25">
      <c r="A115" s="74" t="s">
        <v>222</v>
      </c>
      <c r="B115" s="74" t="s">
        <v>219</v>
      </c>
      <c r="C115" s="78">
        <v>2021012</v>
      </c>
      <c r="D115" s="80" t="s">
        <v>223</v>
      </c>
      <c r="E115" s="83" t="s">
        <v>125</v>
      </c>
    </row>
    <row r="116" spans="1:5" x14ac:dyDescent="0.25">
      <c r="A116" s="74" t="s">
        <v>224</v>
      </c>
      <c r="B116" s="74" t="s">
        <v>219</v>
      </c>
      <c r="C116" s="78">
        <v>1617018</v>
      </c>
      <c r="D116" s="80">
        <v>19768690119016</v>
      </c>
      <c r="E116" s="83" t="s">
        <v>96</v>
      </c>
    </row>
    <row r="117" spans="1:5" x14ac:dyDescent="0.25">
      <c r="A117" s="74" t="s">
        <v>225</v>
      </c>
      <c r="B117" s="74" t="s">
        <v>225</v>
      </c>
      <c r="C117" s="78">
        <v>910009</v>
      </c>
      <c r="D117" s="80">
        <v>37683386039457</v>
      </c>
      <c r="E117" s="83" t="s">
        <v>102</v>
      </c>
    </row>
    <row r="118" spans="1:5" x14ac:dyDescent="0.25">
      <c r="A118" s="74" t="s">
        <v>226</v>
      </c>
      <c r="B118" s="74" t="s">
        <v>227</v>
      </c>
      <c r="C118" s="78">
        <v>1617019</v>
      </c>
      <c r="D118" s="80">
        <v>39686276119309</v>
      </c>
      <c r="E118" s="83" t="s">
        <v>96</v>
      </c>
    </row>
    <row r="119" spans="1:5" x14ac:dyDescent="0.25">
      <c r="A119" s="74" t="s">
        <v>228</v>
      </c>
      <c r="B119" s="74" t="s">
        <v>227</v>
      </c>
      <c r="C119" s="78">
        <v>1718033</v>
      </c>
      <c r="D119" s="80">
        <v>39686270136135</v>
      </c>
      <c r="E119" s="83" t="s">
        <v>83</v>
      </c>
    </row>
    <row r="120" spans="1:5" x14ac:dyDescent="0.25">
      <c r="A120" s="74" t="s">
        <v>229</v>
      </c>
      <c r="B120" s="74" t="s">
        <v>227</v>
      </c>
      <c r="C120" s="78">
        <v>1415013</v>
      </c>
      <c r="D120" s="80">
        <v>39686270129890</v>
      </c>
      <c r="E120" s="83" t="s">
        <v>53</v>
      </c>
    </row>
    <row r="121" spans="1:5" x14ac:dyDescent="0.25">
      <c r="A121" s="74" t="s">
        <v>230</v>
      </c>
      <c r="B121" s="74" t="s">
        <v>227</v>
      </c>
      <c r="C121" s="78">
        <v>1718034</v>
      </c>
      <c r="D121" s="80">
        <v>39686270136028</v>
      </c>
      <c r="E121" s="83" t="s">
        <v>83</v>
      </c>
    </row>
    <row r="122" spans="1:5" x14ac:dyDescent="0.25">
      <c r="A122" s="74" t="s">
        <v>231</v>
      </c>
      <c r="B122" s="74" t="s">
        <v>227</v>
      </c>
      <c r="C122" s="78">
        <v>1617027</v>
      </c>
      <c r="D122" s="80">
        <v>39686270117796</v>
      </c>
      <c r="E122" s="83" t="s">
        <v>96</v>
      </c>
    </row>
    <row r="123" spans="1:5" x14ac:dyDescent="0.25">
      <c r="A123" s="74" t="s">
        <v>232</v>
      </c>
      <c r="B123" s="74" t="s">
        <v>232</v>
      </c>
      <c r="C123" s="78">
        <v>1011023</v>
      </c>
      <c r="D123" s="80">
        <v>48705320122267</v>
      </c>
      <c r="E123" s="83" t="s">
        <v>76</v>
      </c>
    </row>
    <row r="124" spans="1:5" x14ac:dyDescent="0.25">
      <c r="A124" s="74" t="s">
        <v>233</v>
      </c>
      <c r="B124" s="74" t="s">
        <v>233</v>
      </c>
      <c r="C124" s="78">
        <v>1819089</v>
      </c>
      <c r="D124" s="80">
        <v>37103710138594</v>
      </c>
      <c r="E124" s="83" t="s">
        <v>60</v>
      </c>
    </row>
    <row r="125" spans="1:5" x14ac:dyDescent="0.25">
      <c r="A125" s="74" t="s">
        <v>234</v>
      </c>
      <c r="B125" s="74" t="s">
        <v>234</v>
      </c>
      <c r="C125" s="78">
        <v>1415015</v>
      </c>
      <c r="D125" s="80">
        <v>37683380127647</v>
      </c>
      <c r="E125" s="83" t="s">
        <v>53</v>
      </c>
    </row>
    <row r="126" spans="1:5" x14ac:dyDescent="0.25">
      <c r="A126" s="74" t="s">
        <v>235</v>
      </c>
      <c r="B126" s="74" t="s">
        <v>235</v>
      </c>
      <c r="C126" s="78">
        <v>1415016</v>
      </c>
      <c r="D126" s="80">
        <v>1612590129932</v>
      </c>
      <c r="E126" s="83" t="s">
        <v>53</v>
      </c>
    </row>
    <row r="127" spans="1:5" x14ac:dyDescent="0.25">
      <c r="A127" s="74" t="s">
        <v>236</v>
      </c>
      <c r="B127" s="74" t="s">
        <v>237</v>
      </c>
      <c r="C127" s="78">
        <v>1617004</v>
      </c>
      <c r="D127" s="80">
        <v>30103060133983</v>
      </c>
      <c r="E127" s="83" t="s">
        <v>96</v>
      </c>
    </row>
    <row r="128" spans="1:5" x14ac:dyDescent="0.25">
      <c r="A128" s="74" t="s">
        <v>238</v>
      </c>
      <c r="B128" s="74" t="s">
        <v>239</v>
      </c>
      <c r="C128" s="78">
        <v>1213006</v>
      </c>
      <c r="D128" s="80">
        <v>1612590111476</v>
      </c>
      <c r="E128" s="83" t="s">
        <v>49</v>
      </c>
    </row>
    <row r="129" spans="1:5" x14ac:dyDescent="0.25">
      <c r="A129" s="74" t="s">
        <v>240</v>
      </c>
      <c r="B129" s="74" t="s">
        <v>239</v>
      </c>
      <c r="C129" s="78">
        <v>1213007</v>
      </c>
      <c r="D129" s="80">
        <v>1612596118608</v>
      </c>
      <c r="E129" s="83" t="s">
        <v>49</v>
      </c>
    </row>
    <row r="130" spans="1:5" x14ac:dyDescent="0.25">
      <c r="A130" s="74" t="s">
        <v>241</v>
      </c>
      <c r="B130" s="74" t="s">
        <v>239</v>
      </c>
      <c r="C130" s="78">
        <v>1112006</v>
      </c>
      <c r="D130" s="80">
        <v>1100176001788</v>
      </c>
      <c r="E130" s="83" t="s">
        <v>51</v>
      </c>
    </row>
    <row r="131" spans="1:5" x14ac:dyDescent="0.25">
      <c r="A131" s="74" t="s">
        <v>760</v>
      </c>
      <c r="B131" s="74" t="s">
        <v>239</v>
      </c>
      <c r="C131" s="78">
        <v>1415017</v>
      </c>
      <c r="D131" s="80">
        <v>1100170129403</v>
      </c>
      <c r="E131" s="83" t="s">
        <v>53</v>
      </c>
    </row>
    <row r="132" spans="1:5" x14ac:dyDescent="0.25">
      <c r="A132" s="74" t="s">
        <v>242</v>
      </c>
      <c r="B132" s="74" t="s">
        <v>239</v>
      </c>
      <c r="C132" s="78">
        <v>1819084</v>
      </c>
      <c r="D132" s="80">
        <v>1771800138289</v>
      </c>
      <c r="E132" s="83" t="s">
        <v>60</v>
      </c>
    </row>
    <row r="133" spans="1:5" x14ac:dyDescent="0.25">
      <c r="A133" s="74" t="s">
        <v>243</v>
      </c>
      <c r="B133" s="74" t="s">
        <v>239</v>
      </c>
      <c r="C133" s="78">
        <v>1213008</v>
      </c>
      <c r="D133" s="80">
        <v>1100176002000</v>
      </c>
      <c r="E133" s="83" t="s">
        <v>49</v>
      </c>
    </row>
    <row r="134" spans="1:5" x14ac:dyDescent="0.25">
      <c r="A134" s="74" t="s">
        <v>244</v>
      </c>
      <c r="B134" s="74" t="s">
        <v>239</v>
      </c>
      <c r="C134" s="78">
        <v>1213009</v>
      </c>
      <c r="D134" s="80">
        <v>1612590115592</v>
      </c>
      <c r="E134" s="83" t="s">
        <v>49</v>
      </c>
    </row>
    <row r="135" spans="1:5" x14ac:dyDescent="0.25">
      <c r="A135" s="74" t="s">
        <v>245</v>
      </c>
      <c r="B135" s="74" t="s">
        <v>246</v>
      </c>
      <c r="C135" s="78">
        <v>1516015</v>
      </c>
      <c r="D135" s="80">
        <v>39686270132050</v>
      </c>
      <c r="E135" s="83" t="s">
        <v>55</v>
      </c>
    </row>
    <row r="136" spans="1:5" x14ac:dyDescent="0.25">
      <c r="A136" s="74" t="s">
        <v>247</v>
      </c>
      <c r="B136" s="74" t="s">
        <v>247</v>
      </c>
      <c r="C136" s="78">
        <v>1617005</v>
      </c>
      <c r="D136" s="80">
        <v>30666216094874</v>
      </c>
      <c r="E136" s="83" t="s">
        <v>96</v>
      </c>
    </row>
    <row r="137" spans="1:5" x14ac:dyDescent="0.25">
      <c r="A137" s="74" t="s">
        <v>248</v>
      </c>
      <c r="B137" s="74" t="s">
        <v>248</v>
      </c>
      <c r="C137" s="78">
        <v>2021026</v>
      </c>
      <c r="D137" s="80" t="s">
        <v>249</v>
      </c>
      <c r="E137" s="83" t="s">
        <v>125</v>
      </c>
    </row>
    <row r="138" spans="1:5" x14ac:dyDescent="0.25">
      <c r="A138" s="74" t="s">
        <v>250</v>
      </c>
      <c r="B138" s="74" t="s">
        <v>250</v>
      </c>
      <c r="C138" s="78">
        <v>1011024</v>
      </c>
      <c r="D138" s="80">
        <v>54105466119291</v>
      </c>
      <c r="E138" s="83" t="s">
        <v>76</v>
      </c>
    </row>
    <row r="139" spans="1:5" x14ac:dyDescent="0.25">
      <c r="A139" s="74" t="s">
        <v>251</v>
      </c>
      <c r="B139" s="74" t="s">
        <v>252</v>
      </c>
      <c r="C139" s="78">
        <v>1819056</v>
      </c>
      <c r="D139" s="80">
        <v>37103710137695</v>
      </c>
      <c r="E139" s="83" t="s">
        <v>60</v>
      </c>
    </row>
    <row r="140" spans="1:5" x14ac:dyDescent="0.25">
      <c r="A140" s="74" t="s">
        <v>253</v>
      </c>
      <c r="B140" s="74" t="s">
        <v>252</v>
      </c>
      <c r="C140" s="78">
        <v>1819058</v>
      </c>
      <c r="D140" s="80">
        <v>37103710137752</v>
      </c>
      <c r="E140" s="83" t="s">
        <v>60</v>
      </c>
    </row>
    <row r="141" spans="1:5" x14ac:dyDescent="0.25">
      <c r="A141" s="74" t="s">
        <v>254</v>
      </c>
      <c r="B141" s="74" t="s">
        <v>254</v>
      </c>
      <c r="C141" s="78">
        <v>1415018</v>
      </c>
      <c r="D141" s="80">
        <v>37683380129395</v>
      </c>
      <c r="E141" s="83" t="s">
        <v>53</v>
      </c>
    </row>
    <row r="142" spans="1:5" x14ac:dyDescent="0.25">
      <c r="A142" s="74" t="s">
        <v>255</v>
      </c>
      <c r="B142" s="74" t="s">
        <v>256</v>
      </c>
      <c r="C142" s="78">
        <v>2122020</v>
      </c>
      <c r="D142" s="80" t="s">
        <v>257</v>
      </c>
      <c r="E142" s="83" t="s">
        <v>58</v>
      </c>
    </row>
    <row r="143" spans="1:5" x14ac:dyDescent="0.25">
      <c r="A143" s="74" t="s">
        <v>258</v>
      </c>
      <c r="B143" s="74" t="s">
        <v>259</v>
      </c>
      <c r="C143" s="78">
        <v>1920032</v>
      </c>
      <c r="D143" s="80">
        <v>48104880139030</v>
      </c>
      <c r="E143" s="83" t="s">
        <v>155</v>
      </c>
    </row>
    <row r="144" spans="1:5" x14ac:dyDescent="0.25">
      <c r="A144" s="74" t="s">
        <v>260</v>
      </c>
      <c r="B144" s="74" t="s">
        <v>261</v>
      </c>
      <c r="C144" s="78">
        <v>1415019</v>
      </c>
      <c r="D144" s="80">
        <v>37683380129387</v>
      </c>
      <c r="E144" s="83" t="s">
        <v>53</v>
      </c>
    </row>
    <row r="145" spans="1:5" x14ac:dyDescent="0.25">
      <c r="A145" s="74" t="s">
        <v>262</v>
      </c>
      <c r="B145" s="74" t="s">
        <v>263</v>
      </c>
      <c r="C145" s="78">
        <v>1920004</v>
      </c>
      <c r="D145" s="80">
        <v>19646911996438</v>
      </c>
      <c r="E145" s="83" t="s">
        <v>155</v>
      </c>
    </row>
    <row r="146" spans="1:5" x14ac:dyDescent="0.25">
      <c r="A146" s="74" t="s">
        <v>264</v>
      </c>
      <c r="B146" s="74" t="s">
        <v>263</v>
      </c>
      <c r="C146" s="78">
        <v>2122024</v>
      </c>
      <c r="D146" s="80">
        <v>19101990140681</v>
      </c>
      <c r="E146" s="83" t="s">
        <v>58</v>
      </c>
    </row>
    <row r="147" spans="1:5" x14ac:dyDescent="0.25">
      <c r="A147" s="74" t="s">
        <v>265</v>
      </c>
      <c r="B147" s="74" t="s">
        <v>263</v>
      </c>
      <c r="C147" s="78">
        <v>1920005</v>
      </c>
      <c r="D147" s="80">
        <v>19101990121772</v>
      </c>
      <c r="E147" s="83" t="s">
        <v>155</v>
      </c>
    </row>
    <row r="148" spans="1:5" x14ac:dyDescent="0.25">
      <c r="A148" s="74" t="s">
        <v>266</v>
      </c>
      <c r="B148" s="74" t="s">
        <v>263</v>
      </c>
      <c r="C148" s="78">
        <v>1920006</v>
      </c>
      <c r="D148" s="80">
        <v>19101990127498</v>
      </c>
      <c r="E148" s="83" t="s">
        <v>155</v>
      </c>
    </row>
    <row r="149" spans="1:5" x14ac:dyDescent="0.25">
      <c r="A149" s="74" t="s">
        <v>267</v>
      </c>
      <c r="B149" s="74" t="s">
        <v>268</v>
      </c>
      <c r="C149" s="78">
        <v>708003</v>
      </c>
      <c r="D149" s="80">
        <v>38684780107300</v>
      </c>
      <c r="E149" s="83" t="s">
        <v>139</v>
      </c>
    </row>
    <row r="150" spans="1:5" x14ac:dyDescent="0.25">
      <c r="A150" s="74" t="s">
        <v>269</v>
      </c>
      <c r="B150" s="77" t="s">
        <v>268</v>
      </c>
      <c r="C150" s="78">
        <v>607004</v>
      </c>
      <c r="D150" s="80">
        <v>1100170112607</v>
      </c>
      <c r="E150" s="83" t="s">
        <v>147</v>
      </c>
    </row>
    <row r="151" spans="1:5" x14ac:dyDescent="0.25">
      <c r="A151" s="74" t="s">
        <v>270</v>
      </c>
      <c r="B151" s="74" t="s">
        <v>268</v>
      </c>
      <c r="C151" s="78">
        <v>708004</v>
      </c>
      <c r="D151" s="80">
        <v>1611920137646</v>
      </c>
      <c r="E151" s="83" t="s">
        <v>139</v>
      </c>
    </row>
    <row r="152" spans="1:5" x14ac:dyDescent="0.25">
      <c r="A152" s="74" t="s">
        <v>271</v>
      </c>
      <c r="B152" s="74" t="s">
        <v>271</v>
      </c>
      <c r="C152" s="78">
        <v>1617039</v>
      </c>
      <c r="D152" s="80">
        <v>30103060134239</v>
      </c>
      <c r="E152" s="83" t="s">
        <v>96</v>
      </c>
    </row>
    <row r="153" spans="1:5" x14ac:dyDescent="0.25">
      <c r="A153" s="74" t="s">
        <v>272</v>
      </c>
      <c r="B153" s="74" t="s">
        <v>273</v>
      </c>
      <c r="C153" s="78">
        <v>1617021</v>
      </c>
      <c r="D153" s="80">
        <v>43694274330726</v>
      </c>
      <c r="E153" s="83" t="s">
        <v>96</v>
      </c>
    </row>
    <row r="154" spans="1:5" x14ac:dyDescent="0.25">
      <c r="A154" s="74" t="s">
        <v>274</v>
      </c>
      <c r="B154" s="74" t="s">
        <v>273</v>
      </c>
      <c r="C154" s="78">
        <v>1617047</v>
      </c>
      <c r="D154" s="80">
        <v>43694270107151</v>
      </c>
      <c r="E154" s="83" t="s">
        <v>96</v>
      </c>
    </row>
    <row r="155" spans="1:5" x14ac:dyDescent="0.25">
      <c r="A155" s="74" t="s">
        <v>275</v>
      </c>
      <c r="B155" s="74" t="s">
        <v>275</v>
      </c>
      <c r="C155" s="78">
        <v>1617023</v>
      </c>
      <c r="D155" s="80">
        <v>51714560133934</v>
      </c>
      <c r="E155" s="83" t="s">
        <v>96</v>
      </c>
    </row>
    <row r="156" spans="1:5" x14ac:dyDescent="0.25">
      <c r="A156" s="74" t="s">
        <v>276</v>
      </c>
      <c r="B156" s="74" t="s">
        <v>277</v>
      </c>
      <c r="C156" s="78">
        <v>1112024</v>
      </c>
      <c r="D156" s="80">
        <v>38684780101774</v>
      </c>
      <c r="E156" s="83" t="s">
        <v>51</v>
      </c>
    </row>
    <row r="157" spans="1:5" x14ac:dyDescent="0.25">
      <c r="A157" s="74" t="s">
        <v>278</v>
      </c>
      <c r="B157" s="74" t="s">
        <v>277</v>
      </c>
      <c r="C157" s="78">
        <v>1112025</v>
      </c>
      <c r="D157" s="80">
        <v>38684780118141</v>
      </c>
      <c r="E157" s="83" t="s">
        <v>51</v>
      </c>
    </row>
    <row r="158" spans="1:5" x14ac:dyDescent="0.25">
      <c r="A158" s="74" t="s">
        <v>279</v>
      </c>
      <c r="B158" s="74" t="s">
        <v>279</v>
      </c>
      <c r="C158" s="78">
        <v>1112008</v>
      </c>
      <c r="D158" s="80">
        <v>34103480136275</v>
      </c>
      <c r="E158" s="83" t="s">
        <v>51</v>
      </c>
    </row>
    <row r="159" spans="1:5" x14ac:dyDescent="0.25">
      <c r="A159" s="74" t="s">
        <v>280</v>
      </c>
      <c r="B159" s="74" t="s">
        <v>279</v>
      </c>
      <c r="C159" s="78">
        <v>1011026</v>
      </c>
      <c r="D159" s="80">
        <v>36678760122317</v>
      </c>
      <c r="E159" s="83" t="s">
        <v>76</v>
      </c>
    </row>
    <row r="160" spans="1:5" x14ac:dyDescent="0.25">
      <c r="A160" s="74" t="s">
        <v>281</v>
      </c>
      <c r="B160" s="74" t="s">
        <v>281</v>
      </c>
      <c r="C160" s="78">
        <v>1617006</v>
      </c>
      <c r="D160" s="80">
        <v>1612590132514</v>
      </c>
      <c r="E160" s="83" t="s">
        <v>96</v>
      </c>
    </row>
    <row r="161" spans="1:5" ht="39" x14ac:dyDescent="0.25">
      <c r="A161" s="75" t="s">
        <v>282</v>
      </c>
      <c r="B161" s="75" t="s">
        <v>282</v>
      </c>
      <c r="C161" s="79">
        <v>1920034</v>
      </c>
      <c r="D161" s="82">
        <v>33103300139428</v>
      </c>
      <c r="E161" s="75" t="s">
        <v>155</v>
      </c>
    </row>
    <row r="162" spans="1:5" x14ac:dyDescent="0.25">
      <c r="A162" s="74" t="s">
        <v>283</v>
      </c>
      <c r="B162" s="74" t="s">
        <v>283</v>
      </c>
      <c r="C162" s="78">
        <v>1314006</v>
      </c>
      <c r="D162" s="80">
        <v>33103300128777</v>
      </c>
      <c r="E162" s="83" t="s">
        <v>131</v>
      </c>
    </row>
    <row r="163" spans="1:5" x14ac:dyDescent="0.25">
      <c r="A163" s="74" t="s">
        <v>284</v>
      </c>
      <c r="B163" s="74" t="s">
        <v>285</v>
      </c>
      <c r="C163" s="78">
        <v>2021011</v>
      </c>
      <c r="D163" s="80" t="s">
        <v>286</v>
      </c>
      <c r="E163" s="83" t="s">
        <v>125</v>
      </c>
    </row>
    <row r="164" spans="1:5" x14ac:dyDescent="0.25">
      <c r="A164" s="74" t="s">
        <v>287</v>
      </c>
      <c r="B164" s="74" t="s">
        <v>285</v>
      </c>
      <c r="C164" s="78">
        <v>1920021</v>
      </c>
      <c r="D164" s="80">
        <v>34765050101766</v>
      </c>
      <c r="E164" s="83" t="s">
        <v>155</v>
      </c>
    </row>
    <row r="165" spans="1:5" x14ac:dyDescent="0.25">
      <c r="A165" s="74" t="s">
        <v>288</v>
      </c>
      <c r="B165" s="74" t="s">
        <v>285</v>
      </c>
      <c r="C165" s="78">
        <v>1516047</v>
      </c>
      <c r="D165" s="80">
        <v>57105790132464</v>
      </c>
      <c r="E165" s="83" t="s">
        <v>55</v>
      </c>
    </row>
    <row r="166" spans="1:5" x14ac:dyDescent="0.25">
      <c r="A166" s="74" t="s">
        <v>289</v>
      </c>
      <c r="B166" s="74" t="s">
        <v>285</v>
      </c>
      <c r="C166" s="78">
        <v>2021014</v>
      </c>
      <c r="D166" s="80" t="s">
        <v>290</v>
      </c>
      <c r="E166" s="83" t="s">
        <v>125</v>
      </c>
    </row>
    <row r="167" spans="1:5" x14ac:dyDescent="0.25">
      <c r="A167" s="74" t="s">
        <v>291</v>
      </c>
      <c r="B167" s="74" t="s">
        <v>285</v>
      </c>
      <c r="C167" s="78">
        <v>1314008</v>
      </c>
      <c r="D167" s="80">
        <v>34674470128124</v>
      </c>
      <c r="E167" s="83" t="s">
        <v>131</v>
      </c>
    </row>
    <row r="168" spans="1:5" x14ac:dyDescent="0.25">
      <c r="A168" s="74" t="s">
        <v>292</v>
      </c>
      <c r="B168" s="74" t="s">
        <v>285</v>
      </c>
      <c r="C168" s="78">
        <v>2021015</v>
      </c>
      <c r="D168" s="80" t="s">
        <v>293</v>
      </c>
      <c r="E168" s="83" t="s">
        <v>125</v>
      </c>
    </row>
    <row r="169" spans="1:5" x14ac:dyDescent="0.25">
      <c r="A169" s="74" t="s">
        <v>294</v>
      </c>
      <c r="B169" s="74" t="s">
        <v>285</v>
      </c>
      <c r="C169" s="78">
        <v>1819047</v>
      </c>
      <c r="D169" s="80">
        <v>37673140137281</v>
      </c>
      <c r="E169" s="83" t="s">
        <v>60</v>
      </c>
    </row>
    <row r="170" spans="1:5" x14ac:dyDescent="0.25">
      <c r="A170" s="74" t="s">
        <v>295</v>
      </c>
      <c r="B170" s="74" t="s">
        <v>285</v>
      </c>
      <c r="C170" s="78">
        <v>1819046</v>
      </c>
      <c r="D170" s="80">
        <v>37674390137406</v>
      </c>
      <c r="E170" s="83" t="s">
        <v>60</v>
      </c>
    </row>
    <row r="171" spans="1:5" x14ac:dyDescent="0.25">
      <c r="A171" s="74" t="s">
        <v>296</v>
      </c>
      <c r="B171" s="74" t="s">
        <v>285</v>
      </c>
      <c r="C171" s="78">
        <v>1920024</v>
      </c>
      <c r="D171" s="80">
        <v>34765050114272</v>
      </c>
      <c r="E171" s="83" t="s">
        <v>155</v>
      </c>
    </row>
    <row r="172" spans="1:5" x14ac:dyDescent="0.25">
      <c r="A172" s="74" t="s">
        <v>297</v>
      </c>
      <c r="B172" s="74" t="s">
        <v>297</v>
      </c>
      <c r="C172" s="78">
        <v>910010</v>
      </c>
      <c r="D172" s="80">
        <v>37683380119610</v>
      </c>
      <c r="E172" s="83" t="s">
        <v>102</v>
      </c>
    </row>
    <row r="173" spans="1:5" x14ac:dyDescent="0.25">
      <c r="A173" s="74" t="s">
        <v>298</v>
      </c>
      <c r="B173" s="74" t="s">
        <v>299</v>
      </c>
      <c r="C173" s="78">
        <v>1819016</v>
      </c>
      <c r="D173" s="80">
        <v>19645841996305</v>
      </c>
      <c r="E173" s="83" t="s">
        <v>60</v>
      </c>
    </row>
    <row r="174" spans="1:5" x14ac:dyDescent="0.25">
      <c r="A174" s="74" t="s">
        <v>300</v>
      </c>
      <c r="B174" s="74" t="s">
        <v>299</v>
      </c>
      <c r="C174" s="78">
        <v>1819081</v>
      </c>
      <c r="D174" s="80">
        <v>36750510137794</v>
      </c>
      <c r="E174" s="83" t="s">
        <v>60</v>
      </c>
    </row>
    <row r="175" spans="1:5" x14ac:dyDescent="0.25">
      <c r="A175" s="74" t="s">
        <v>301</v>
      </c>
      <c r="B175" s="74" t="s">
        <v>302</v>
      </c>
      <c r="C175" s="78">
        <v>2021002</v>
      </c>
      <c r="D175" s="80" t="s">
        <v>303</v>
      </c>
      <c r="E175" s="83" t="s">
        <v>125</v>
      </c>
    </row>
    <row r="176" spans="1:5" x14ac:dyDescent="0.25">
      <c r="A176" s="74" t="s">
        <v>304</v>
      </c>
      <c r="B176" s="74" t="s">
        <v>302</v>
      </c>
      <c r="C176" s="78">
        <v>1819030</v>
      </c>
      <c r="D176" s="80">
        <v>19734370137984</v>
      </c>
      <c r="E176" s="83" t="s">
        <v>60</v>
      </c>
    </row>
    <row r="177" spans="1:5" x14ac:dyDescent="0.25">
      <c r="A177" s="74" t="s">
        <v>305</v>
      </c>
      <c r="B177" s="74" t="s">
        <v>302</v>
      </c>
      <c r="C177" s="78">
        <v>2021003</v>
      </c>
      <c r="D177" s="80" t="s">
        <v>306</v>
      </c>
      <c r="E177" s="83" t="s">
        <v>125</v>
      </c>
    </row>
    <row r="178" spans="1:5" x14ac:dyDescent="0.25">
      <c r="A178" s="74" t="s">
        <v>307</v>
      </c>
      <c r="B178" s="74" t="s">
        <v>302</v>
      </c>
      <c r="C178" s="78">
        <v>2021004</v>
      </c>
      <c r="D178" s="80" t="s">
        <v>308</v>
      </c>
      <c r="E178" s="83" t="s">
        <v>125</v>
      </c>
    </row>
    <row r="179" spans="1:5" x14ac:dyDescent="0.25">
      <c r="A179" s="74" t="s">
        <v>309</v>
      </c>
      <c r="B179" s="74" t="s">
        <v>309</v>
      </c>
      <c r="C179" s="78">
        <v>1718003</v>
      </c>
      <c r="D179" s="80">
        <v>34674390135343</v>
      </c>
      <c r="E179" s="83" t="s">
        <v>83</v>
      </c>
    </row>
    <row r="180" spans="1:5" x14ac:dyDescent="0.25">
      <c r="A180" s="74" t="s">
        <v>310</v>
      </c>
      <c r="B180" s="74" t="s">
        <v>311</v>
      </c>
      <c r="C180" s="78">
        <v>1617007</v>
      </c>
      <c r="D180" s="80">
        <v>37684520124917</v>
      </c>
      <c r="E180" s="83" t="s">
        <v>96</v>
      </c>
    </row>
    <row r="181" spans="1:5" x14ac:dyDescent="0.25">
      <c r="A181" s="74" t="s">
        <v>312</v>
      </c>
      <c r="B181" s="74" t="s">
        <v>311</v>
      </c>
      <c r="C181" s="78">
        <v>1617008</v>
      </c>
      <c r="D181" s="80">
        <v>37684523730942</v>
      </c>
      <c r="E181" s="83" t="s">
        <v>96</v>
      </c>
    </row>
    <row r="182" spans="1:5" x14ac:dyDescent="0.25">
      <c r="A182" s="74" t="s">
        <v>313</v>
      </c>
      <c r="B182" s="74" t="s">
        <v>313</v>
      </c>
      <c r="C182" s="78">
        <v>1112009</v>
      </c>
      <c r="D182" s="80">
        <v>37683386040018</v>
      </c>
      <c r="E182" s="83" t="s">
        <v>51</v>
      </c>
    </row>
    <row r="183" spans="1:5" x14ac:dyDescent="0.25">
      <c r="A183" s="74" t="s">
        <v>314</v>
      </c>
      <c r="B183" s="74" t="s">
        <v>314</v>
      </c>
      <c r="C183" s="78">
        <v>1819076</v>
      </c>
      <c r="D183" s="80">
        <v>37684110126086</v>
      </c>
      <c r="E183" s="83" t="s">
        <v>60</v>
      </c>
    </row>
    <row r="184" spans="1:5" x14ac:dyDescent="0.25">
      <c r="A184" s="74" t="s">
        <v>315</v>
      </c>
      <c r="B184" s="74" t="s">
        <v>316</v>
      </c>
      <c r="C184" s="78">
        <v>1314009</v>
      </c>
      <c r="D184" s="80">
        <v>33751923330917</v>
      </c>
      <c r="E184" s="83" t="s">
        <v>131</v>
      </c>
    </row>
    <row r="185" spans="1:5" x14ac:dyDescent="0.25">
      <c r="A185" s="74" t="s">
        <v>317</v>
      </c>
      <c r="B185" s="74" t="s">
        <v>318</v>
      </c>
      <c r="C185" s="78">
        <v>2021048</v>
      </c>
      <c r="D185" s="80" t="s">
        <v>319</v>
      </c>
      <c r="E185" s="83" t="s">
        <v>125</v>
      </c>
    </row>
    <row r="186" spans="1:5" x14ac:dyDescent="0.25">
      <c r="A186" s="74" t="s">
        <v>320</v>
      </c>
      <c r="B186" s="74" t="s">
        <v>318</v>
      </c>
      <c r="C186" s="78">
        <v>2021049</v>
      </c>
      <c r="D186" s="80" t="s">
        <v>321</v>
      </c>
      <c r="E186" s="83" t="s">
        <v>125</v>
      </c>
    </row>
    <row r="187" spans="1:5" x14ac:dyDescent="0.25">
      <c r="A187" s="74" t="s">
        <v>322</v>
      </c>
      <c r="B187" s="74" t="s">
        <v>318</v>
      </c>
      <c r="C187" s="78">
        <v>2021051</v>
      </c>
      <c r="D187" s="80" t="s">
        <v>323</v>
      </c>
      <c r="E187" s="83" t="s">
        <v>125</v>
      </c>
    </row>
    <row r="188" spans="1:5" x14ac:dyDescent="0.25">
      <c r="A188" s="74" t="s">
        <v>324</v>
      </c>
      <c r="B188" s="74" t="s">
        <v>318</v>
      </c>
      <c r="C188" s="78">
        <v>2021050</v>
      </c>
      <c r="D188" s="80" t="s">
        <v>325</v>
      </c>
      <c r="E188" s="83" t="s">
        <v>125</v>
      </c>
    </row>
    <row r="189" spans="1:5" x14ac:dyDescent="0.25">
      <c r="A189" s="74" t="s">
        <v>326</v>
      </c>
      <c r="B189" s="74" t="s">
        <v>318</v>
      </c>
      <c r="C189" s="78">
        <v>2021052</v>
      </c>
      <c r="D189" s="80" t="s">
        <v>327</v>
      </c>
      <c r="E189" s="83" t="s">
        <v>125</v>
      </c>
    </row>
    <row r="190" spans="1:5" x14ac:dyDescent="0.25">
      <c r="A190" s="74" t="s">
        <v>318</v>
      </c>
      <c r="B190" s="74" t="s">
        <v>318</v>
      </c>
      <c r="C190" s="78">
        <v>2021053</v>
      </c>
      <c r="D190" s="80" t="s">
        <v>328</v>
      </c>
      <c r="E190" s="83" t="s">
        <v>125</v>
      </c>
    </row>
    <row r="191" spans="1:5" x14ac:dyDescent="0.25">
      <c r="A191" s="74" t="s">
        <v>329</v>
      </c>
      <c r="B191" s="74" t="s">
        <v>318</v>
      </c>
      <c r="C191" s="78">
        <v>2021054</v>
      </c>
      <c r="D191" s="80" t="s">
        <v>330</v>
      </c>
      <c r="E191" s="83" t="s">
        <v>125</v>
      </c>
    </row>
    <row r="192" spans="1:5" x14ac:dyDescent="0.25">
      <c r="A192" s="74" t="s">
        <v>331</v>
      </c>
      <c r="B192" s="74" t="s">
        <v>318</v>
      </c>
      <c r="C192" s="78">
        <v>2021055</v>
      </c>
      <c r="D192" s="80" t="s">
        <v>332</v>
      </c>
      <c r="E192" s="83" t="s">
        <v>125</v>
      </c>
    </row>
    <row r="193" spans="1:5" x14ac:dyDescent="0.25">
      <c r="A193" s="74" t="s">
        <v>333</v>
      </c>
      <c r="B193" s="74" t="s">
        <v>318</v>
      </c>
      <c r="C193" s="78">
        <v>2021056</v>
      </c>
      <c r="D193" s="80" t="s">
        <v>334</v>
      </c>
      <c r="E193" s="83" t="s">
        <v>125</v>
      </c>
    </row>
    <row r="194" spans="1:5" x14ac:dyDescent="0.25">
      <c r="A194" s="74" t="s">
        <v>335</v>
      </c>
      <c r="B194" s="74" t="s">
        <v>318</v>
      </c>
      <c r="C194" s="78">
        <v>2021057</v>
      </c>
      <c r="D194" s="80" t="s">
        <v>336</v>
      </c>
      <c r="E194" s="83" t="s">
        <v>125</v>
      </c>
    </row>
    <row r="195" spans="1:5" x14ac:dyDescent="0.25">
      <c r="A195" s="74" t="s">
        <v>337</v>
      </c>
      <c r="B195" s="74" t="s">
        <v>318</v>
      </c>
      <c r="C195" s="78">
        <v>2021062</v>
      </c>
      <c r="D195" s="80" t="s">
        <v>338</v>
      </c>
      <c r="E195" s="83" t="s">
        <v>125</v>
      </c>
    </row>
    <row r="196" spans="1:5" x14ac:dyDescent="0.25">
      <c r="A196" s="74" t="s">
        <v>339</v>
      </c>
      <c r="B196" s="74" t="s">
        <v>318</v>
      </c>
      <c r="C196" s="78">
        <v>2021063</v>
      </c>
      <c r="D196" s="80" t="s">
        <v>340</v>
      </c>
      <c r="E196" s="83" t="s">
        <v>125</v>
      </c>
    </row>
    <row r="197" spans="1:5" x14ac:dyDescent="0.25">
      <c r="A197" s="74" t="s">
        <v>341</v>
      </c>
      <c r="B197" s="74" t="s">
        <v>318</v>
      </c>
      <c r="C197" s="78">
        <v>2021064</v>
      </c>
      <c r="D197" s="80" t="s">
        <v>342</v>
      </c>
      <c r="E197" s="83" t="s">
        <v>125</v>
      </c>
    </row>
    <row r="198" spans="1:5" x14ac:dyDescent="0.25">
      <c r="A198" s="74" t="s">
        <v>343</v>
      </c>
      <c r="B198" s="74" t="s">
        <v>318</v>
      </c>
      <c r="C198" s="78">
        <v>2021065</v>
      </c>
      <c r="D198" s="80" t="s">
        <v>344</v>
      </c>
      <c r="E198" s="83" t="s">
        <v>125</v>
      </c>
    </row>
    <row r="199" spans="1:5" x14ac:dyDescent="0.25">
      <c r="A199" s="74" t="s">
        <v>345</v>
      </c>
      <c r="B199" s="74" t="s">
        <v>318</v>
      </c>
      <c r="C199" s="78">
        <v>2021067</v>
      </c>
      <c r="D199" s="80" t="s">
        <v>346</v>
      </c>
      <c r="E199" s="83" t="s">
        <v>125</v>
      </c>
    </row>
    <row r="200" spans="1:5" x14ac:dyDescent="0.25">
      <c r="A200" s="74" t="s">
        <v>347</v>
      </c>
      <c r="B200" s="74" t="s">
        <v>318</v>
      </c>
      <c r="C200" s="78">
        <v>2021058</v>
      </c>
      <c r="D200" s="80" t="s">
        <v>348</v>
      </c>
      <c r="E200" s="83" t="s">
        <v>125</v>
      </c>
    </row>
    <row r="201" spans="1:5" x14ac:dyDescent="0.25">
      <c r="A201" s="74" t="s">
        <v>349</v>
      </c>
      <c r="B201" s="74" t="s">
        <v>350</v>
      </c>
      <c r="C201" s="78">
        <v>2122021</v>
      </c>
      <c r="D201" s="80" t="s">
        <v>351</v>
      </c>
      <c r="E201" s="83" t="s">
        <v>58</v>
      </c>
    </row>
    <row r="202" spans="1:5" x14ac:dyDescent="0.25">
      <c r="A202" s="74" t="s">
        <v>352</v>
      </c>
      <c r="B202" s="74" t="s">
        <v>352</v>
      </c>
      <c r="C202" s="78">
        <v>1617040</v>
      </c>
      <c r="D202" s="80">
        <v>37683386117279</v>
      </c>
      <c r="E202" s="83" t="s">
        <v>96</v>
      </c>
    </row>
    <row r="203" spans="1:5" x14ac:dyDescent="0.25">
      <c r="A203" s="74" t="s">
        <v>353</v>
      </c>
      <c r="B203" s="74" t="s">
        <v>353</v>
      </c>
      <c r="C203" s="78">
        <v>1213010</v>
      </c>
      <c r="D203" s="80">
        <v>37680230124321</v>
      </c>
      <c r="E203" s="83" t="s">
        <v>49</v>
      </c>
    </row>
    <row r="204" spans="1:5" x14ac:dyDescent="0.25">
      <c r="A204" s="74" t="s">
        <v>354</v>
      </c>
      <c r="B204" s="74" t="s">
        <v>354</v>
      </c>
      <c r="C204" s="78">
        <v>1314011</v>
      </c>
      <c r="D204" s="80">
        <v>37683380108548</v>
      </c>
      <c r="E204" s="83" t="s">
        <v>131</v>
      </c>
    </row>
    <row r="205" spans="1:5" x14ac:dyDescent="0.25">
      <c r="A205" s="74" t="s">
        <v>355</v>
      </c>
      <c r="B205" s="74" t="s">
        <v>356</v>
      </c>
      <c r="C205" s="78">
        <v>1617051</v>
      </c>
      <c r="D205" s="80">
        <v>19753090134619</v>
      </c>
      <c r="E205" s="83" t="s">
        <v>96</v>
      </c>
    </row>
    <row r="206" spans="1:5" x14ac:dyDescent="0.25">
      <c r="A206" s="74" t="s">
        <v>357</v>
      </c>
      <c r="B206" s="74" t="s">
        <v>356</v>
      </c>
      <c r="C206" s="78">
        <v>1819082</v>
      </c>
      <c r="D206" s="80">
        <v>19753090138297</v>
      </c>
      <c r="E206" s="83" t="s">
        <v>60</v>
      </c>
    </row>
    <row r="207" spans="1:5" x14ac:dyDescent="0.25">
      <c r="A207" s="74" t="s">
        <v>358</v>
      </c>
      <c r="B207" s="74" t="s">
        <v>356</v>
      </c>
      <c r="C207" s="78">
        <v>1516017</v>
      </c>
      <c r="D207" s="80">
        <v>19753090131987</v>
      </c>
      <c r="E207" s="83" t="s">
        <v>55</v>
      </c>
    </row>
    <row r="208" spans="1:5" x14ac:dyDescent="0.25">
      <c r="A208" s="74" t="s">
        <v>359</v>
      </c>
      <c r="B208" s="74" t="s">
        <v>356</v>
      </c>
      <c r="C208" s="78">
        <v>1213011</v>
      </c>
      <c r="D208" s="80">
        <v>19646670125559</v>
      </c>
      <c r="E208" s="83" t="s">
        <v>49</v>
      </c>
    </row>
    <row r="209" spans="1:5" x14ac:dyDescent="0.25">
      <c r="A209" s="74" t="s">
        <v>360</v>
      </c>
      <c r="B209" s="74" t="s">
        <v>356</v>
      </c>
      <c r="C209" s="78">
        <v>1718051</v>
      </c>
      <c r="D209" s="80">
        <v>19753090136531</v>
      </c>
      <c r="E209" s="83" t="s">
        <v>83</v>
      </c>
    </row>
    <row r="210" spans="1:5" x14ac:dyDescent="0.25">
      <c r="A210" s="74" t="s">
        <v>361</v>
      </c>
      <c r="B210" s="74" t="s">
        <v>356</v>
      </c>
      <c r="C210" s="78">
        <v>1112010</v>
      </c>
      <c r="D210" s="80">
        <v>19651360117234</v>
      </c>
      <c r="E210" s="83" t="s">
        <v>51</v>
      </c>
    </row>
    <row r="211" spans="1:5" x14ac:dyDescent="0.25">
      <c r="A211" s="74" t="s">
        <v>362</v>
      </c>
      <c r="B211" s="74" t="s">
        <v>363</v>
      </c>
      <c r="C211" s="78">
        <v>1314012</v>
      </c>
      <c r="D211" s="80">
        <v>33103300125385</v>
      </c>
      <c r="E211" s="83" t="s">
        <v>131</v>
      </c>
    </row>
    <row r="212" spans="1:5" x14ac:dyDescent="0.25">
      <c r="A212" s="74" t="s">
        <v>364</v>
      </c>
      <c r="B212" s="74" t="s">
        <v>365</v>
      </c>
      <c r="C212" s="78">
        <v>910011</v>
      </c>
      <c r="D212" s="80">
        <v>19734370118760</v>
      </c>
      <c r="E212" s="83" t="s">
        <v>102</v>
      </c>
    </row>
    <row r="213" spans="1:5" x14ac:dyDescent="0.25">
      <c r="A213" s="74" t="s">
        <v>366</v>
      </c>
      <c r="B213" s="74" t="s">
        <v>365</v>
      </c>
      <c r="C213" s="78">
        <v>1819038</v>
      </c>
      <c r="D213" s="80">
        <v>19734370137240</v>
      </c>
      <c r="E213" s="83" t="s">
        <v>60</v>
      </c>
    </row>
    <row r="214" spans="1:5" x14ac:dyDescent="0.25">
      <c r="A214" s="74" t="s">
        <v>367</v>
      </c>
      <c r="B214" s="74" t="s">
        <v>367</v>
      </c>
      <c r="C214" s="78">
        <v>1213012</v>
      </c>
      <c r="D214" s="80">
        <v>36679590114256</v>
      </c>
      <c r="E214" s="83" t="s">
        <v>49</v>
      </c>
    </row>
    <row r="215" spans="1:5" x14ac:dyDescent="0.25">
      <c r="A215" s="74" t="s">
        <v>368</v>
      </c>
      <c r="B215" s="74" t="s">
        <v>368</v>
      </c>
      <c r="C215" s="78">
        <v>1314013</v>
      </c>
      <c r="D215" s="80">
        <v>37683380118083</v>
      </c>
      <c r="E215" s="83" t="s">
        <v>131</v>
      </c>
    </row>
    <row r="216" spans="1:5" x14ac:dyDescent="0.25">
      <c r="A216" s="74" t="s">
        <v>369</v>
      </c>
      <c r="B216" s="74" t="s">
        <v>369</v>
      </c>
      <c r="C216" s="78">
        <v>1920036</v>
      </c>
      <c r="D216" s="80">
        <v>4614240120394</v>
      </c>
      <c r="E216" s="83" t="s">
        <v>155</v>
      </c>
    </row>
    <row r="217" spans="1:5" x14ac:dyDescent="0.25">
      <c r="A217" s="74" t="s">
        <v>370</v>
      </c>
      <c r="B217" s="74" t="s">
        <v>370</v>
      </c>
      <c r="C217" s="78">
        <v>2122023</v>
      </c>
      <c r="D217" s="80" t="s">
        <v>371</v>
      </c>
      <c r="E217" s="83" t="s">
        <v>58</v>
      </c>
    </row>
    <row r="218" spans="1:5" x14ac:dyDescent="0.25">
      <c r="A218" s="74" t="s">
        <v>372</v>
      </c>
      <c r="B218" s="74" t="s">
        <v>372</v>
      </c>
      <c r="C218" s="78">
        <v>1819029</v>
      </c>
      <c r="D218" s="80">
        <v>7100740137026</v>
      </c>
      <c r="E218" s="83" t="s">
        <v>60</v>
      </c>
    </row>
    <row r="219" spans="1:5" x14ac:dyDescent="0.25">
      <c r="A219" s="74" t="s">
        <v>373</v>
      </c>
      <c r="B219" s="74" t="s">
        <v>374</v>
      </c>
      <c r="C219" s="78">
        <v>2223012</v>
      </c>
      <c r="D219" s="80" t="s">
        <v>375</v>
      </c>
      <c r="E219" s="83" t="s">
        <v>69</v>
      </c>
    </row>
    <row r="220" spans="1:5" x14ac:dyDescent="0.25">
      <c r="A220" s="74" t="s">
        <v>376</v>
      </c>
      <c r="B220" s="74" t="s">
        <v>377</v>
      </c>
      <c r="C220" s="78">
        <v>1718015</v>
      </c>
      <c r="D220" s="80">
        <v>9100900136036</v>
      </c>
      <c r="E220" s="83" t="s">
        <v>83</v>
      </c>
    </row>
    <row r="221" spans="1:5" x14ac:dyDescent="0.25">
      <c r="A221" s="74" t="s">
        <v>378</v>
      </c>
      <c r="B221" s="74" t="s">
        <v>377</v>
      </c>
      <c r="C221" s="78">
        <v>1718016</v>
      </c>
      <c r="D221" s="80">
        <v>31669510135871</v>
      </c>
      <c r="E221" s="83" t="s">
        <v>83</v>
      </c>
    </row>
    <row r="222" spans="1:5" x14ac:dyDescent="0.25">
      <c r="A222" s="74" t="s">
        <v>379</v>
      </c>
      <c r="B222" s="74" t="s">
        <v>377</v>
      </c>
      <c r="C222" s="78">
        <v>1112011</v>
      </c>
      <c r="D222" s="80">
        <v>31668450121418</v>
      </c>
      <c r="E222" s="83" t="s">
        <v>51</v>
      </c>
    </row>
    <row r="223" spans="1:5" x14ac:dyDescent="0.25">
      <c r="A223" s="74" t="s">
        <v>380</v>
      </c>
      <c r="B223" s="74" t="s">
        <v>381</v>
      </c>
      <c r="C223" s="78">
        <v>2021017</v>
      </c>
      <c r="D223" s="80" t="s">
        <v>382</v>
      </c>
      <c r="E223" s="83" t="s">
        <v>125</v>
      </c>
    </row>
    <row r="224" spans="1:5" x14ac:dyDescent="0.25">
      <c r="A224" s="74" t="s">
        <v>383</v>
      </c>
      <c r="B224" s="74" t="s">
        <v>381</v>
      </c>
      <c r="C224" s="78">
        <v>2021018</v>
      </c>
      <c r="D224" s="80" t="s">
        <v>384</v>
      </c>
      <c r="E224" s="83" t="s">
        <v>125</v>
      </c>
    </row>
    <row r="225" spans="1:5" x14ac:dyDescent="0.25">
      <c r="A225" s="74" t="s">
        <v>385</v>
      </c>
      <c r="B225" s="74" t="s">
        <v>381</v>
      </c>
      <c r="C225" s="78">
        <v>2021019</v>
      </c>
      <c r="D225" s="80" t="s">
        <v>386</v>
      </c>
      <c r="E225" s="83" t="s">
        <v>125</v>
      </c>
    </row>
    <row r="226" spans="1:5" x14ac:dyDescent="0.25">
      <c r="A226" s="74" t="s">
        <v>387</v>
      </c>
      <c r="B226" s="74" t="s">
        <v>381</v>
      </c>
      <c r="C226" s="78">
        <v>1819041</v>
      </c>
      <c r="D226" s="80">
        <v>37681630138156</v>
      </c>
      <c r="E226" s="83" t="s">
        <v>60</v>
      </c>
    </row>
    <row r="227" spans="1:5" x14ac:dyDescent="0.25">
      <c r="A227" s="74" t="s">
        <v>388</v>
      </c>
      <c r="B227" s="74" t="s">
        <v>381</v>
      </c>
      <c r="C227" s="78">
        <v>1819042</v>
      </c>
      <c r="D227" s="80">
        <v>33103300138602</v>
      </c>
      <c r="E227" s="83" t="s">
        <v>60</v>
      </c>
    </row>
    <row r="228" spans="1:5" x14ac:dyDescent="0.25">
      <c r="A228" s="74" t="s">
        <v>389</v>
      </c>
      <c r="B228" s="74" t="s">
        <v>381</v>
      </c>
      <c r="C228" s="78">
        <v>1819083</v>
      </c>
      <c r="D228" s="80">
        <v>67681633731239</v>
      </c>
      <c r="E228" s="83" t="s">
        <v>60</v>
      </c>
    </row>
    <row r="229" spans="1:5" x14ac:dyDescent="0.25">
      <c r="A229" s="74" t="s">
        <v>390</v>
      </c>
      <c r="B229" s="74" t="s">
        <v>390</v>
      </c>
      <c r="C229" s="78">
        <v>1516019</v>
      </c>
      <c r="D229" s="80">
        <v>48705730129494</v>
      </c>
      <c r="E229" s="83" t="s">
        <v>55</v>
      </c>
    </row>
    <row r="230" spans="1:5" x14ac:dyDescent="0.25">
      <c r="A230" s="74" t="s">
        <v>391</v>
      </c>
      <c r="B230" s="74" t="s">
        <v>391</v>
      </c>
      <c r="C230" s="78">
        <v>1516020</v>
      </c>
      <c r="D230" s="80">
        <v>37683380126730</v>
      </c>
      <c r="E230" s="83" t="s">
        <v>55</v>
      </c>
    </row>
    <row r="231" spans="1:5" x14ac:dyDescent="0.25">
      <c r="A231" s="74" t="s">
        <v>392</v>
      </c>
      <c r="B231" s="74" t="s">
        <v>392</v>
      </c>
      <c r="C231" s="78">
        <v>1112012</v>
      </c>
      <c r="D231" s="80">
        <v>37683386039812</v>
      </c>
      <c r="E231" s="83" t="s">
        <v>51</v>
      </c>
    </row>
    <row r="232" spans="1:5" x14ac:dyDescent="0.25">
      <c r="A232" s="74" t="s">
        <v>393</v>
      </c>
      <c r="B232" s="74" t="s">
        <v>394</v>
      </c>
      <c r="C232" s="78">
        <v>1718004</v>
      </c>
      <c r="D232" s="80">
        <v>1611920127696</v>
      </c>
      <c r="E232" s="83" t="s">
        <v>83</v>
      </c>
    </row>
    <row r="233" spans="1:5" x14ac:dyDescent="0.25">
      <c r="A233" s="74" t="s">
        <v>395</v>
      </c>
      <c r="B233" s="74" t="s">
        <v>395</v>
      </c>
      <c r="C233" s="78">
        <v>1617042</v>
      </c>
      <c r="D233" s="80">
        <v>30665300134221</v>
      </c>
      <c r="E233" s="83" t="s">
        <v>96</v>
      </c>
    </row>
    <row r="234" spans="1:5" x14ac:dyDescent="0.25">
      <c r="A234" s="74" t="s">
        <v>396</v>
      </c>
      <c r="B234" s="74" t="s">
        <v>397</v>
      </c>
      <c r="C234" s="78">
        <v>910012</v>
      </c>
      <c r="D234" s="80">
        <v>37683386119598</v>
      </c>
      <c r="E234" s="83" t="s">
        <v>102</v>
      </c>
    </row>
    <row r="235" spans="1:5" x14ac:dyDescent="0.25">
      <c r="A235" s="74" t="s">
        <v>398</v>
      </c>
      <c r="B235" s="74" t="s">
        <v>397</v>
      </c>
      <c r="C235" s="78">
        <v>910013</v>
      </c>
      <c r="D235" s="80">
        <v>37683380109033</v>
      </c>
      <c r="E235" s="83" t="s">
        <v>102</v>
      </c>
    </row>
    <row r="236" spans="1:5" x14ac:dyDescent="0.25">
      <c r="A236" s="74" t="s">
        <v>399</v>
      </c>
      <c r="B236" s="74" t="s">
        <v>397</v>
      </c>
      <c r="C236" s="78">
        <v>910015</v>
      </c>
      <c r="D236" s="80">
        <v>37683380118851</v>
      </c>
      <c r="E236" s="83" t="s">
        <v>102</v>
      </c>
    </row>
    <row r="237" spans="1:5" x14ac:dyDescent="0.25">
      <c r="A237" s="74" t="s">
        <v>400</v>
      </c>
      <c r="B237" s="74" t="s">
        <v>397</v>
      </c>
      <c r="C237" s="78">
        <v>910016</v>
      </c>
      <c r="D237" s="80">
        <v>37683380111906</v>
      </c>
      <c r="E237" s="83" t="s">
        <v>102</v>
      </c>
    </row>
    <row r="238" spans="1:5" x14ac:dyDescent="0.25">
      <c r="A238" s="74" t="s">
        <v>401</v>
      </c>
      <c r="B238" s="74" t="s">
        <v>397</v>
      </c>
      <c r="C238" s="78">
        <v>910017</v>
      </c>
      <c r="D238" s="80">
        <v>37683386040190</v>
      </c>
      <c r="E238" s="83" t="s">
        <v>102</v>
      </c>
    </row>
    <row r="239" spans="1:5" x14ac:dyDescent="0.25">
      <c r="A239" s="74" t="s">
        <v>402</v>
      </c>
      <c r="B239" s="74" t="s">
        <v>403</v>
      </c>
      <c r="C239" s="78">
        <v>1213013</v>
      </c>
      <c r="D239" s="80">
        <v>38684780101337</v>
      </c>
      <c r="E239" s="83" t="s">
        <v>49</v>
      </c>
    </row>
    <row r="240" spans="1:5" x14ac:dyDescent="0.25">
      <c r="A240" s="74" t="s">
        <v>404</v>
      </c>
      <c r="B240" s="74" t="s">
        <v>403</v>
      </c>
      <c r="C240" s="78">
        <v>1819059</v>
      </c>
      <c r="D240" s="80">
        <v>38771310137307</v>
      </c>
      <c r="E240" s="83" t="s">
        <v>60</v>
      </c>
    </row>
    <row r="241" spans="1:5" x14ac:dyDescent="0.25">
      <c r="A241" s="74" t="s">
        <v>405</v>
      </c>
      <c r="B241" s="74" t="s">
        <v>403</v>
      </c>
      <c r="C241" s="78">
        <v>1213014</v>
      </c>
      <c r="D241" s="80">
        <v>1612590115014</v>
      </c>
      <c r="E241" s="83" t="s">
        <v>49</v>
      </c>
    </row>
    <row r="242" spans="1:5" x14ac:dyDescent="0.25">
      <c r="A242" s="74" t="s">
        <v>406</v>
      </c>
      <c r="B242" s="74" t="s">
        <v>403</v>
      </c>
      <c r="C242" s="78">
        <v>1213015</v>
      </c>
      <c r="D242" s="80">
        <v>43693690106633</v>
      </c>
      <c r="E242" s="83" t="s">
        <v>49</v>
      </c>
    </row>
    <row r="243" spans="1:5" x14ac:dyDescent="0.25">
      <c r="A243" s="74" t="s">
        <v>407</v>
      </c>
      <c r="B243" s="74" t="s">
        <v>403</v>
      </c>
      <c r="C243" s="78">
        <v>1415021</v>
      </c>
      <c r="D243" s="80">
        <v>43694500129205</v>
      </c>
      <c r="E243" s="83" t="s">
        <v>53</v>
      </c>
    </row>
    <row r="244" spans="1:5" x14ac:dyDescent="0.25">
      <c r="A244" s="74" t="s">
        <v>408</v>
      </c>
      <c r="B244" s="74" t="s">
        <v>403</v>
      </c>
      <c r="C244" s="78">
        <v>1213016</v>
      </c>
      <c r="D244" s="80">
        <v>1613090114421</v>
      </c>
      <c r="E244" s="83" t="s">
        <v>49</v>
      </c>
    </row>
    <row r="245" spans="1:5" x14ac:dyDescent="0.25">
      <c r="A245" s="74" t="s">
        <v>409</v>
      </c>
      <c r="B245" s="74" t="s">
        <v>403</v>
      </c>
      <c r="C245" s="78">
        <v>1819060</v>
      </c>
      <c r="D245" s="80">
        <v>43771490137315</v>
      </c>
      <c r="E245" s="83" t="s">
        <v>60</v>
      </c>
    </row>
    <row r="246" spans="1:5" x14ac:dyDescent="0.25">
      <c r="A246" s="74" t="s">
        <v>410</v>
      </c>
      <c r="B246" s="74" t="s">
        <v>403</v>
      </c>
      <c r="C246" s="78">
        <v>1415022</v>
      </c>
      <c r="D246" s="80">
        <v>43693690129924</v>
      </c>
      <c r="E246" s="83" t="s">
        <v>53</v>
      </c>
    </row>
    <row r="247" spans="1:5" x14ac:dyDescent="0.25">
      <c r="A247" s="74" t="s">
        <v>411</v>
      </c>
      <c r="B247" s="74" t="s">
        <v>403</v>
      </c>
      <c r="C247" s="78">
        <v>1213017</v>
      </c>
      <c r="D247" s="80">
        <v>38684780101352</v>
      </c>
      <c r="E247" s="83" t="s">
        <v>49</v>
      </c>
    </row>
    <row r="248" spans="1:5" x14ac:dyDescent="0.25">
      <c r="A248" s="74" t="s">
        <v>412</v>
      </c>
      <c r="B248" s="74" t="s">
        <v>403</v>
      </c>
      <c r="C248" s="78">
        <v>1314014</v>
      </c>
      <c r="D248" s="80">
        <v>38684780127530</v>
      </c>
      <c r="E248" s="83" t="s">
        <v>131</v>
      </c>
    </row>
    <row r="249" spans="1:5" x14ac:dyDescent="0.25">
      <c r="A249" s="74" t="s">
        <v>413</v>
      </c>
      <c r="B249" s="74" t="s">
        <v>403</v>
      </c>
      <c r="C249" s="78">
        <v>1213018</v>
      </c>
      <c r="D249" s="80">
        <v>43694270116889</v>
      </c>
      <c r="E249" s="83" t="s">
        <v>49</v>
      </c>
    </row>
    <row r="250" spans="1:5" x14ac:dyDescent="0.25">
      <c r="A250" s="74" t="s">
        <v>414</v>
      </c>
      <c r="B250" s="74" t="s">
        <v>403</v>
      </c>
      <c r="C250" s="78">
        <v>2122001</v>
      </c>
      <c r="D250" s="80" t="s">
        <v>415</v>
      </c>
      <c r="E250" s="83" t="s">
        <v>58</v>
      </c>
    </row>
    <row r="251" spans="1:5" x14ac:dyDescent="0.25">
      <c r="A251" s="74" t="s">
        <v>416</v>
      </c>
      <c r="B251" s="74" t="s">
        <v>403</v>
      </c>
      <c r="C251" s="78">
        <v>1213019</v>
      </c>
      <c r="D251" s="80">
        <v>1613090101212</v>
      </c>
      <c r="E251" s="83" t="s">
        <v>49</v>
      </c>
    </row>
    <row r="252" spans="1:5" x14ac:dyDescent="0.25">
      <c r="A252" s="74" t="s">
        <v>417</v>
      </c>
      <c r="B252" s="74" t="s">
        <v>403</v>
      </c>
      <c r="C252" s="78">
        <v>2223001</v>
      </c>
      <c r="D252" s="80" t="s">
        <v>418</v>
      </c>
      <c r="E252" s="83" t="s">
        <v>69</v>
      </c>
    </row>
    <row r="253" spans="1:5" x14ac:dyDescent="0.25">
      <c r="A253" s="74" t="s">
        <v>419</v>
      </c>
      <c r="B253" s="74" t="s">
        <v>420</v>
      </c>
      <c r="C253" s="78">
        <v>1819002</v>
      </c>
      <c r="D253" s="80">
        <v>19647330101444</v>
      </c>
      <c r="E253" s="83" t="s">
        <v>60</v>
      </c>
    </row>
    <row r="254" spans="1:5" x14ac:dyDescent="0.25">
      <c r="A254" s="74" t="s">
        <v>421</v>
      </c>
      <c r="B254" s="74" t="s">
        <v>420</v>
      </c>
      <c r="C254" s="78">
        <v>910018</v>
      </c>
      <c r="D254" s="80">
        <v>37683380101345</v>
      </c>
      <c r="E254" s="83" t="s">
        <v>102</v>
      </c>
    </row>
    <row r="255" spans="1:5" x14ac:dyDescent="0.25">
      <c r="A255" s="74" t="s">
        <v>422</v>
      </c>
      <c r="B255" s="74" t="s">
        <v>420</v>
      </c>
      <c r="C255" s="78">
        <v>1819003</v>
      </c>
      <c r="D255" s="80">
        <v>19647330121707</v>
      </c>
      <c r="E255" s="83" t="s">
        <v>60</v>
      </c>
    </row>
    <row r="256" spans="1:5" x14ac:dyDescent="0.25">
      <c r="A256" s="74" t="s">
        <v>423</v>
      </c>
      <c r="B256" s="74" t="s">
        <v>420</v>
      </c>
      <c r="C256" s="78">
        <v>1819004</v>
      </c>
      <c r="D256" s="80">
        <v>19734370137893</v>
      </c>
      <c r="E256" s="83" t="s">
        <v>60</v>
      </c>
    </row>
    <row r="257" spans="1:5" x14ac:dyDescent="0.25">
      <c r="A257" s="74" t="s">
        <v>424</v>
      </c>
      <c r="B257" s="74" t="s">
        <v>420</v>
      </c>
      <c r="C257" s="78">
        <v>1819005</v>
      </c>
      <c r="D257" s="80">
        <v>19647330135517</v>
      </c>
      <c r="E257" s="83" t="s">
        <v>60</v>
      </c>
    </row>
    <row r="258" spans="1:5" x14ac:dyDescent="0.25">
      <c r="A258" s="74" t="s">
        <v>425</v>
      </c>
      <c r="B258" s="74" t="s">
        <v>420</v>
      </c>
      <c r="C258" s="78">
        <v>1819020</v>
      </c>
      <c r="D258" s="80">
        <v>19647330127670</v>
      </c>
      <c r="E258" s="83" t="s">
        <v>60</v>
      </c>
    </row>
    <row r="259" spans="1:5" x14ac:dyDescent="0.25">
      <c r="A259" s="74" t="s">
        <v>426</v>
      </c>
      <c r="B259" s="74" t="s">
        <v>420</v>
      </c>
      <c r="C259" s="78">
        <v>2122005</v>
      </c>
      <c r="D259" s="80" t="s">
        <v>427</v>
      </c>
      <c r="E259" s="83" t="s">
        <v>58</v>
      </c>
    </row>
    <row r="260" spans="1:5" x14ac:dyDescent="0.25">
      <c r="A260" s="74" t="s">
        <v>428</v>
      </c>
      <c r="B260" s="74" t="s">
        <v>420</v>
      </c>
      <c r="C260" s="78">
        <v>1819023</v>
      </c>
      <c r="D260" s="80">
        <v>19647330131797</v>
      </c>
      <c r="E260" s="83" t="s">
        <v>60</v>
      </c>
    </row>
    <row r="261" spans="1:5" x14ac:dyDescent="0.25">
      <c r="A261" s="74" t="s">
        <v>429</v>
      </c>
      <c r="B261" s="74" t="s">
        <v>420</v>
      </c>
      <c r="C261" s="78">
        <v>1819024</v>
      </c>
      <c r="D261" s="80">
        <v>19647330117903</v>
      </c>
      <c r="E261" s="83" t="s">
        <v>60</v>
      </c>
    </row>
    <row r="262" spans="1:5" x14ac:dyDescent="0.25">
      <c r="A262" s="74" t="s">
        <v>430</v>
      </c>
      <c r="B262" s="74" t="s">
        <v>420</v>
      </c>
      <c r="C262" s="78">
        <v>1819025</v>
      </c>
      <c r="D262" s="80">
        <v>19647330125625</v>
      </c>
      <c r="E262" s="83" t="s">
        <v>60</v>
      </c>
    </row>
    <row r="263" spans="1:5" x14ac:dyDescent="0.25">
      <c r="A263" s="74" t="s">
        <v>431</v>
      </c>
      <c r="B263" s="74" t="s">
        <v>420</v>
      </c>
      <c r="C263" s="78">
        <v>1819026</v>
      </c>
      <c r="D263" s="80">
        <v>19647330125641</v>
      </c>
      <c r="E263" s="83" t="s">
        <v>60</v>
      </c>
    </row>
    <row r="264" spans="1:5" x14ac:dyDescent="0.25">
      <c r="A264" s="74" t="s">
        <v>432</v>
      </c>
      <c r="B264" s="74" t="s">
        <v>433</v>
      </c>
      <c r="C264" s="78">
        <v>607005</v>
      </c>
      <c r="D264" s="80">
        <v>1611920108670</v>
      </c>
      <c r="E264" s="83" t="s">
        <v>147</v>
      </c>
    </row>
    <row r="265" spans="1:5" x14ac:dyDescent="0.25">
      <c r="A265" s="74" t="s">
        <v>434</v>
      </c>
      <c r="B265" s="74" t="s">
        <v>433</v>
      </c>
      <c r="C265" s="78">
        <v>607007</v>
      </c>
      <c r="D265" s="80">
        <v>7617960101477</v>
      </c>
      <c r="E265" s="83" t="s">
        <v>147</v>
      </c>
    </row>
    <row r="266" spans="1:5" x14ac:dyDescent="0.25">
      <c r="A266" s="74" t="s">
        <v>435</v>
      </c>
      <c r="B266" s="74" t="s">
        <v>433</v>
      </c>
      <c r="C266" s="78">
        <v>1213029</v>
      </c>
      <c r="D266" s="80">
        <v>1612590126748</v>
      </c>
      <c r="E266" s="83" t="s">
        <v>49</v>
      </c>
    </row>
    <row r="267" spans="1:5" x14ac:dyDescent="0.25">
      <c r="A267" s="74" t="s">
        <v>436</v>
      </c>
      <c r="B267" s="74" t="s">
        <v>436</v>
      </c>
      <c r="C267" s="78">
        <v>1011030</v>
      </c>
      <c r="D267" s="80">
        <v>37683380106799</v>
      </c>
      <c r="E267" s="83" t="s">
        <v>76</v>
      </c>
    </row>
    <row r="268" spans="1:5" x14ac:dyDescent="0.25">
      <c r="A268" s="74" t="s">
        <v>437</v>
      </c>
      <c r="B268" s="74" t="s">
        <v>436</v>
      </c>
      <c r="C268" s="78">
        <v>1819061</v>
      </c>
      <c r="D268" s="80">
        <v>37680230138073</v>
      </c>
      <c r="E268" s="83" t="s">
        <v>60</v>
      </c>
    </row>
    <row r="269" spans="1:5" x14ac:dyDescent="0.25">
      <c r="A269" s="74" t="s">
        <v>438</v>
      </c>
      <c r="B269" s="74" t="s">
        <v>436</v>
      </c>
      <c r="C269" s="78">
        <v>1920037</v>
      </c>
      <c r="D269" s="80">
        <v>37681300139063</v>
      </c>
      <c r="E269" s="83" t="s">
        <v>155</v>
      </c>
    </row>
    <row r="270" spans="1:5" x14ac:dyDescent="0.25">
      <c r="A270" s="74" t="s">
        <v>439</v>
      </c>
      <c r="B270" s="74" t="s">
        <v>440</v>
      </c>
      <c r="C270" s="78">
        <v>1314015</v>
      </c>
      <c r="D270" s="80">
        <v>19646670123174</v>
      </c>
      <c r="E270" s="83" t="s">
        <v>131</v>
      </c>
    </row>
    <row r="271" spans="1:5" x14ac:dyDescent="0.25">
      <c r="A271" s="74" t="s">
        <v>441</v>
      </c>
      <c r="B271" s="74" t="s">
        <v>441</v>
      </c>
      <c r="C271" s="78">
        <v>708005</v>
      </c>
      <c r="D271" s="80">
        <v>19764970115725</v>
      </c>
      <c r="E271" s="83" t="s">
        <v>139</v>
      </c>
    </row>
    <row r="272" spans="1:5" x14ac:dyDescent="0.25">
      <c r="A272" s="74" t="s">
        <v>442</v>
      </c>
      <c r="B272" s="74" t="s">
        <v>443</v>
      </c>
      <c r="C272" s="78">
        <v>1718043</v>
      </c>
      <c r="D272" s="80">
        <v>36750510136432</v>
      </c>
      <c r="E272" s="83" t="s">
        <v>83</v>
      </c>
    </row>
    <row r="273" spans="1:5" x14ac:dyDescent="0.25">
      <c r="A273" s="74" t="s">
        <v>444</v>
      </c>
      <c r="B273" s="74" t="s">
        <v>443</v>
      </c>
      <c r="C273" s="78">
        <v>1213021</v>
      </c>
      <c r="D273" s="80">
        <v>19648570112714</v>
      </c>
      <c r="E273" s="83" t="s">
        <v>49</v>
      </c>
    </row>
    <row r="274" spans="1:5" x14ac:dyDescent="0.25">
      <c r="A274" s="74" t="s">
        <v>445</v>
      </c>
      <c r="B274" s="74" t="s">
        <v>443</v>
      </c>
      <c r="C274" s="78">
        <v>1213022</v>
      </c>
      <c r="D274" s="80">
        <v>19753090127100</v>
      </c>
      <c r="E274" s="83" t="s">
        <v>49</v>
      </c>
    </row>
    <row r="275" spans="1:5" x14ac:dyDescent="0.25">
      <c r="A275" s="74" t="s">
        <v>446</v>
      </c>
      <c r="B275" s="74" t="s">
        <v>443</v>
      </c>
      <c r="C275" s="78">
        <v>1213025</v>
      </c>
      <c r="D275" s="80">
        <v>19642461996537</v>
      </c>
      <c r="E275" s="83" t="s">
        <v>49</v>
      </c>
    </row>
    <row r="276" spans="1:5" x14ac:dyDescent="0.25">
      <c r="A276" s="74" t="s">
        <v>447</v>
      </c>
      <c r="B276" s="74" t="s">
        <v>443</v>
      </c>
      <c r="C276" s="78">
        <v>1718050</v>
      </c>
      <c r="D276" s="80">
        <v>37680490136614</v>
      </c>
      <c r="E276" s="83" t="s">
        <v>83</v>
      </c>
    </row>
    <row r="277" spans="1:5" x14ac:dyDescent="0.25">
      <c r="A277" s="74" t="s">
        <v>448</v>
      </c>
      <c r="B277" s="74" t="s">
        <v>443</v>
      </c>
      <c r="C277" s="78">
        <v>1819037</v>
      </c>
      <c r="D277" s="80">
        <v>37681630137109</v>
      </c>
      <c r="E277" s="83" t="s">
        <v>60</v>
      </c>
    </row>
    <row r="278" spans="1:5" x14ac:dyDescent="0.25">
      <c r="A278" s="74" t="s">
        <v>449</v>
      </c>
      <c r="B278" s="74" t="s">
        <v>443</v>
      </c>
      <c r="C278" s="78">
        <v>1819064</v>
      </c>
      <c r="D278" s="80">
        <v>19753090137786</v>
      </c>
      <c r="E278" s="83" t="s">
        <v>60</v>
      </c>
    </row>
    <row r="279" spans="1:5" x14ac:dyDescent="0.25">
      <c r="A279" s="74" t="s">
        <v>450</v>
      </c>
      <c r="B279" s="74" t="s">
        <v>443</v>
      </c>
      <c r="C279" s="78">
        <v>1112014</v>
      </c>
      <c r="D279" s="80">
        <v>19651360114439</v>
      </c>
      <c r="E279" s="83" t="s">
        <v>51</v>
      </c>
    </row>
    <row r="280" spans="1:5" x14ac:dyDescent="0.25">
      <c r="A280" s="74" t="s">
        <v>451</v>
      </c>
      <c r="B280" s="74" t="s">
        <v>443</v>
      </c>
      <c r="C280" s="78">
        <v>1617054</v>
      </c>
      <c r="D280" s="80">
        <v>30103060134841</v>
      </c>
      <c r="E280" s="83" t="s">
        <v>96</v>
      </c>
    </row>
    <row r="281" spans="1:5" x14ac:dyDescent="0.25">
      <c r="A281" s="74" t="s">
        <v>452</v>
      </c>
      <c r="B281" s="74" t="s">
        <v>443</v>
      </c>
      <c r="C281" s="78">
        <v>1920016</v>
      </c>
      <c r="D281" s="80">
        <v>37754160138651</v>
      </c>
      <c r="E281" s="83" t="s">
        <v>155</v>
      </c>
    </row>
    <row r="282" spans="1:5" x14ac:dyDescent="0.25">
      <c r="A282" s="74" t="s">
        <v>453</v>
      </c>
      <c r="B282" s="74" t="s">
        <v>443</v>
      </c>
      <c r="C282" s="78">
        <v>1617055</v>
      </c>
      <c r="D282" s="80">
        <v>37679830134890</v>
      </c>
      <c r="E282" s="83" t="s">
        <v>96</v>
      </c>
    </row>
    <row r="283" spans="1:5" x14ac:dyDescent="0.25">
      <c r="A283" s="74" t="s">
        <v>454</v>
      </c>
      <c r="B283" s="74" t="s">
        <v>443</v>
      </c>
      <c r="C283" s="78">
        <v>1819051</v>
      </c>
      <c r="D283" s="80">
        <v>36677360136937</v>
      </c>
      <c r="E283" s="83" t="s">
        <v>60</v>
      </c>
    </row>
    <row r="284" spans="1:5" x14ac:dyDescent="0.25">
      <c r="A284" s="74" t="s">
        <v>455</v>
      </c>
      <c r="B284" s="74" t="s">
        <v>443</v>
      </c>
      <c r="C284" s="78">
        <v>1213028</v>
      </c>
      <c r="D284" s="80">
        <v>56105610109900</v>
      </c>
      <c r="E284" s="83" t="s">
        <v>49</v>
      </c>
    </row>
    <row r="285" spans="1:5" x14ac:dyDescent="0.25">
      <c r="A285" s="74" t="s">
        <v>456</v>
      </c>
      <c r="B285" s="74" t="s">
        <v>457</v>
      </c>
      <c r="C285" s="78">
        <v>1314016</v>
      </c>
      <c r="D285" s="80">
        <v>1612590130633</v>
      </c>
      <c r="E285" s="83" t="s">
        <v>131</v>
      </c>
    </row>
    <row r="286" spans="1:5" x14ac:dyDescent="0.25">
      <c r="A286" s="74" t="s">
        <v>458</v>
      </c>
      <c r="B286" s="74" t="s">
        <v>457</v>
      </c>
      <c r="C286" s="78">
        <v>1314017</v>
      </c>
      <c r="D286" s="80">
        <v>1612590108944</v>
      </c>
      <c r="E286" s="83" t="s">
        <v>131</v>
      </c>
    </row>
    <row r="287" spans="1:5" x14ac:dyDescent="0.25">
      <c r="A287" s="74" t="s">
        <v>459</v>
      </c>
      <c r="B287" s="74" t="s">
        <v>457</v>
      </c>
      <c r="C287" s="78">
        <v>1617026</v>
      </c>
      <c r="D287" s="80">
        <v>1612590134015</v>
      </c>
      <c r="E287" s="83" t="s">
        <v>96</v>
      </c>
    </row>
    <row r="288" spans="1:5" x14ac:dyDescent="0.25">
      <c r="A288" s="74" t="s">
        <v>460</v>
      </c>
      <c r="B288" s="74" t="s">
        <v>460</v>
      </c>
      <c r="C288" s="78">
        <v>2021027</v>
      </c>
      <c r="D288" s="80" t="s">
        <v>461</v>
      </c>
      <c r="E288" s="83" t="s">
        <v>125</v>
      </c>
    </row>
    <row r="289" spans="1:5" x14ac:dyDescent="0.25">
      <c r="A289" s="74" t="s">
        <v>462</v>
      </c>
      <c r="B289" s="74" t="s">
        <v>462</v>
      </c>
      <c r="C289" s="78">
        <v>1415025</v>
      </c>
      <c r="D289" s="80">
        <v>37684113731304</v>
      </c>
      <c r="E289" s="83" t="s">
        <v>53</v>
      </c>
    </row>
    <row r="290" spans="1:5" x14ac:dyDescent="0.25">
      <c r="A290" s="74" t="s">
        <v>463</v>
      </c>
      <c r="B290" s="74" t="s">
        <v>464</v>
      </c>
      <c r="C290" s="78">
        <v>1718009</v>
      </c>
      <c r="D290" s="80">
        <v>19101996119945</v>
      </c>
      <c r="E290" s="83" t="s">
        <v>83</v>
      </c>
    </row>
    <row r="291" spans="1:5" x14ac:dyDescent="0.25">
      <c r="A291" s="74" t="s">
        <v>465</v>
      </c>
      <c r="B291" s="74" t="s">
        <v>464</v>
      </c>
      <c r="C291" s="78">
        <v>1415026</v>
      </c>
      <c r="D291" s="80">
        <v>30768930130765</v>
      </c>
      <c r="E291" s="83" t="s">
        <v>102</v>
      </c>
    </row>
    <row r="292" spans="1:5" x14ac:dyDescent="0.25">
      <c r="A292" s="74" t="s">
        <v>466</v>
      </c>
      <c r="B292" s="74" t="s">
        <v>464</v>
      </c>
      <c r="C292" s="78">
        <v>1718010</v>
      </c>
      <c r="D292" s="80">
        <v>19101990115212</v>
      </c>
      <c r="E292" s="83" t="s">
        <v>83</v>
      </c>
    </row>
    <row r="293" spans="1:5" x14ac:dyDescent="0.25">
      <c r="A293" s="74" t="s">
        <v>467</v>
      </c>
      <c r="B293" s="74" t="s">
        <v>464</v>
      </c>
      <c r="C293" s="78">
        <v>1718011</v>
      </c>
      <c r="D293" s="80">
        <v>19101990115030</v>
      </c>
      <c r="E293" s="83" t="s">
        <v>83</v>
      </c>
    </row>
    <row r="294" spans="1:5" x14ac:dyDescent="0.25">
      <c r="A294" s="74" t="s">
        <v>468</v>
      </c>
      <c r="B294" s="74" t="s">
        <v>464</v>
      </c>
      <c r="C294" s="78">
        <v>1819062</v>
      </c>
      <c r="D294" s="80">
        <v>19101990137679</v>
      </c>
      <c r="E294" s="83" t="s">
        <v>60</v>
      </c>
    </row>
    <row r="295" spans="1:5" x14ac:dyDescent="0.25">
      <c r="A295" s="74" t="s">
        <v>469</v>
      </c>
      <c r="B295" s="74" t="s">
        <v>464</v>
      </c>
      <c r="C295" s="78">
        <v>1011031</v>
      </c>
      <c r="D295" s="80">
        <v>37683380109157</v>
      </c>
      <c r="E295" s="83" t="s">
        <v>76</v>
      </c>
    </row>
    <row r="296" spans="1:5" x14ac:dyDescent="0.25">
      <c r="A296" s="74" t="s">
        <v>470</v>
      </c>
      <c r="B296" s="74" t="s">
        <v>470</v>
      </c>
      <c r="C296" s="78">
        <v>1920033</v>
      </c>
      <c r="D296" s="80">
        <v>7100740114470</v>
      </c>
      <c r="E296" s="83" t="s">
        <v>155</v>
      </c>
    </row>
    <row r="297" spans="1:5" x14ac:dyDescent="0.25">
      <c r="A297" s="74" t="s">
        <v>471</v>
      </c>
      <c r="B297" s="74" t="s">
        <v>472</v>
      </c>
      <c r="C297" s="78">
        <v>2021028</v>
      </c>
      <c r="D297" s="80" t="s">
        <v>473</v>
      </c>
      <c r="E297" s="83" t="s">
        <v>125</v>
      </c>
    </row>
    <row r="298" spans="1:5" x14ac:dyDescent="0.25">
      <c r="A298" s="74" t="s">
        <v>474</v>
      </c>
      <c r="B298" s="74" t="s">
        <v>474</v>
      </c>
      <c r="C298" s="78">
        <v>1213030</v>
      </c>
      <c r="D298" s="80">
        <v>37683386113211</v>
      </c>
      <c r="E298" s="83" t="s">
        <v>49</v>
      </c>
    </row>
    <row r="299" spans="1:5" x14ac:dyDescent="0.25">
      <c r="A299" s="74" t="s">
        <v>475</v>
      </c>
      <c r="B299" s="74" t="s">
        <v>476</v>
      </c>
      <c r="C299" s="78">
        <v>2223011</v>
      </c>
      <c r="D299" s="80" t="s">
        <v>477</v>
      </c>
      <c r="E299" s="83" t="s">
        <v>69</v>
      </c>
    </row>
    <row r="300" spans="1:5" x14ac:dyDescent="0.25">
      <c r="A300" s="74" t="s">
        <v>478</v>
      </c>
      <c r="B300" s="74" t="s">
        <v>476</v>
      </c>
      <c r="C300" s="78">
        <v>2223008</v>
      </c>
      <c r="D300" s="80" t="s">
        <v>479</v>
      </c>
      <c r="E300" s="83" t="s">
        <v>69</v>
      </c>
    </row>
    <row r="301" spans="1:5" x14ac:dyDescent="0.25">
      <c r="A301" s="74" t="s">
        <v>480</v>
      </c>
      <c r="B301" s="74" t="s">
        <v>480</v>
      </c>
      <c r="C301" s="78">
        <v>1112015</v>
      </c>
      <c r="D301" s="80">
        <v>38684780123505</v>
      </c>
      <c r="E301" s="83" t="s">
        <v>51</v>
      </c>
    </row>
    <row r="302" spans="1:5" x14ac:dyDescent="0.25">
      <c r="A302" s="74" t="s">
        <v>481</v>
      </c>
      <c r="B302" s="74" t="s">
        <v>481</v>
      </c>
      <c r="C302" s="78">
        <v>1920026</v>
      </c>
      <c r="D302" s="80">
        <v>33669930139360</v>
      </c>
      <c r="E302" s="83" t="s">
        <v>155</v>
      </c>
    </row>
    <row r="303" spans="1:5" x14ac:dyDescent="0.25">
      <c r="A303" s="74" t="s">
        <v>482</v>
      </c>
      <c r="B303" s="74" t="s">
        <v>482</v>
      </c>
      <c r="C303" s="78">
        <v>1920025</v>
      </c>
      <c r="D303" s="80">
        <v>54718110139477</v>
      </c>
      <c r="E303" s="83" t="s">
        <v>155</v>
      </c>
    </row>
    <row r="304" spans="1:5" x14ac:dyDescent="0.25">
      <c r="A304" s="74" t="s">
        <v>483</v>
      </c>
      <c r="B304" s="74" t="s">
        <v>483</v>
      </c>
      <c r="C304" s="78">
        <v>1314018</v>
      </c>
      <c r="D304" s="80">
        <v>37683386115570</v>
      </c>
      <c r="E304" s="83" t="s">
        <v>131</v>
      </c>
    </row>
    <row r="305" spans="1:5" x14ac:dyDescent="0.25">
      <c r="A305" s="74" t="s">
        <v>484</v>
      </c>
      <c r="B305" s="74" t="s">
        <v>485</v>
      </c>
      <c r="C305" s="78">
        <v>1112016</v>
      </c>
      <c r="D305" s="80">
        <v>43694840123760</v>
      </c>
      <c r="E305" s="83" t="s">
        <v>51</v>
      </c>
    </row>
    <row r="306" spans="1:5" x14ac:dyDescent="0.25">
      <c r="A306" s="74" t="s">
        <v>486</v>
      </c>
      <c r="B306" s="74" t="s">
        <v>485</v>
      </c>
      <c r="C306" s="78">
        <v>1920007</v>
      </c>
      <c r="D306" s="80">
        <v>1100170138867</v>
      </c>
      <c r="E306" s="83" t="s">
        <v>155</v>
      </c>
    </row>
    <row r="307" spans="1:5" x14ac:dyDescent="0.25">
      <c r="A307" s="74" t="s">
        <v>487</v>
      </c>
      <c r="B307" s="74" t="s">
        <v>485</v>
      </c>
      <c r="C307" s="78">
        <v>1314019</v>
      </c>
      <c r="D307" s="80">
        <v>35674700127688</v>
      </c>
      <c r="E307" s="83" t="s">
        <v>131</v>
      </c>
    </row>
    <row r="308" spans="1:5" x14ac:dyDescent="0.25">
      <c r="A308" s="74" t="s">
        <v>488</v>
      </c>
      <c r="B308" s="74" t="s">
        <v>485</v>
      </c>
      <c r="C308" s="78">
        <v>1920040</v>
      </c>
      <c r="D308" s="80">
        <v>44772480138909</v>
      </c>
      <c r="E308" s="83" t="s">
        <v>155</v>
      </c>
    </row>
    <row r="309" spans="1:5" x14ac:dyDescent="0.25">
      <c r="A309" s="74" t="s">
        <v>489</v>
      </c>
      <c r="B309" s="74" t="s">
        <v>490</v>
      </c>
      <c r="C309" s="78">
        <v>2021068</v>
      </c>
      <c r="D309" s="80" t="s">
        <v>491</v>
      </c>
      <c r="E309" s="83" t="s">
        <v>125</v>
      </c>
    </row>
    <row r="310" spans="1:5" x14ac:dyDescent="0.25">
      <c r="A310" s="74" t="s">
        <v>492</v>
      </c>
      <c r="B310" s="74" t="s">
        <v>493</v>
      </c>
      <c r="C310" s="78">
        <v>1819044</v>
      </c>
      <c r="D310" s="80">
        <v>4614240110551</v>
      </c>
      <c r="E310" s="83" t="s">
        <v>60</v>
      </c>
    </row>
    <row r="311" spans="1:5" x14ac:dyDescent="0.25">
      <c r="A311" s="74" t="s">
        <v>494</v>
      </c>
      <c r="B311" s="74" t="s">
        <v>494</v>
      </c>
      <c r="C311" s="78">
        <v>1819028</v>
      </c>
      <c r="D311" s="80" t="s">
        <v>495</v>
      </c>
      <c r="E311" s="83" t="s">
        <v>60</v>
      </c>
    </row>
    <row r="312" spans="1:5" x14ac:dyDescent="0.25">
      <c r="A312" s="74" t="s">
        <v>496</v>
      </c>
      <c r="B312" s="74" t="s">
        <v>497</v>
      </c>
      <c r="C312" s="78">
        <v>2021030</v>
      </c>
      <c r="D312" s="80" t="s">
        <v>498</v>
      </c>
      <c r="E312" s="83" t="s">
        <v>125</v>
      </c>
    </row>
    <row r="313" spans="1:5" x14ac:dyDescent="0.25">
      <c r="A313" s="74" t="s">
        <v>499</v>
      </c>
      <c r="B313" s="74" t="s">
        <v>497</v>
      </c>
      <c r="C313" s="78">
        <v>2021031</v>
      </c>
      <c r="D313" s="80" t="s">
        <v>500</v>
      </c>
      <c r="E313" s="83" t="s">
        <v>125</v>
      </c>
    </row>
    <row r="314" spans="1:5" x14ac:dyDescent="0.25">
      <c r="A314" s="74" t="s">
        <v>501</v>
      </c>
      <c r="B314" s="74" t="s">
        <v>501</v>
      </c>
      <c r="C314" s="78">
        <v>2021038</v>
      </c>
      <c r="D314" s="80" t="s">
        <v>502</v>
      </c>
      <c r="E314" s="83" t="s">
        <v>125</v>
      </c>
    </row>
    <row r="315" spans="1:5" x14ac:dyDescent="0.25">
      <c r="A315" s="74" t="s">
        <v>503</v>
      </c>
      <c r="B315" s="74" t="s">
        <v>503</v>
      </c>
      <c r="C315" s="78">
        <v>1112017</v>
      </c>
      <c r="D315" s="80">
        <v>1612590130617</v>
      </c>
      <c r="E315" s="83" t="s">
        <v>51</v>
      </c>
    </row>
    <row r="316" spans="1:5" x14ac:dyDescent="0.25">
      <c r="A316" s="74" t="s">
        <v>504</v>
      </c>
      <c r="B316" s="74" t="s">
        <v>504</v>
      </c>
      <c r="C316" s="78">
        <v>1011032</v>
      </c>
      <c r="D316" s="80">
        <v>1612593030772</v>
      </c>
      <c r="E316" s="83" t="s">
        <v>76</v>
      </c>
    </row>
    <row r="317" spans="1:5" x14ac:dyDescent="0.25">
      <c r="A317" s="74" t="s">
        <v>505</v>
      </c>
      <c r="B317" s="74" t="s">
        <v>505</v>
      </c>
      <c r="C317" s="78">
        <v>1314030</v>
      </c>
      <c r="D317" s="80">
        <v>37683380123778</v>
      </c>
      <c r="E317" s="83" t="s">
        <v>131</v>
      </c>
    </row>
    <row r="318" spans="1:5" x14ac:dyDescent="0.25">
      <c r="A318" s="74" t="s">
        <v>506</v>
      </c>
      <c r="B318" s="74" t="s">
        <v>507</v>
      </c>
      <c r="C318" s="78">
        <v>1819090</v>
      </c>
      <c r="D318" s="80">
        <v>42772140138388</v>
      </c>
      <c r="E318" s="83" t="s">
        <v>60</v>
      </c>
    </row>
    <row r="319" spans="1:5" x14ac:dyDescent="0.25">
      <c r="A319" s="74" t="s">
        <v>508</v>
      </c>
      <c r="B319" s="74" t="s">
        <v>507</v>
      </c>
      <c r="C319" s="78">
        <v>1819091</v>
      </c>
      <c r="D319" s="80">
        <v>42772060138370</v>
      </c>
      <c r="E319" s="83" t="s">
        <v>60</v>
      </c>
    </row>
    <row r="320" spans="1:5" x14ac:dyDescent="0.25">
      <c r="A320" s="74" t="s">
        <v>509</v>
      </c>
      <c r="B320" s="74" t="s">
        <v>507</v>
      </c>
      <c r="C320" s="78">
        <v>1819092</v>
      </c>
      <c r="D320" s="80">
        <v>42771980138362</v>
      </c>
      <c r="E320" s="83" t="s">
        <v>60</v>
      </c>
    </row>
    <row r="321" spans="1:5" x14ac:dyDescent="0.25">
      <c r="A321" s="74" t="s">
        <v>510</v>
      </c>
      <c r="B321" s="74" t="s">
        <v>507</v>
      </c>
      <c r="C321" s="78">
        <v>1819093</v>
      </c>
      <c r="D321" s="80">
        <v>42772220138396</v>
      </c>
      <c r="E321" s="83" t="s">
        <v>60</v>
      </c>
    </row>
    <row r="322" spans="1:5" x14ac:dyDescent="0.25">
      <c r="A322" s="74" t="s">
        <v>511</v>
      </c>
      <c r="B322" s="74" t="s">
        <v>512</v>
      </c>
      <c r="C322" s="78">
        <v>2021020</v>
      </c>
      <c r="D322" s="80" t="s">
        <v>513</v>
      </c>
      <c r="E322" s="83" t="s">
        <v>125</v>
      </c>
    </row>
    <row r="323" spans="1:5" x14ac:dyDescent="0.25">
      <c r="A323" s="74" t="s">
        <v>512</v>
      </c>
      <c r="B323" s="74" t="s">
        <v>512</v>
      </c>
      <c r="C323" s="78">
        <v>1617043</v>
      </c>
      <c r="D323" s="80">
        <v>30103060134056</v>
      </c>
      <c r="E323" s="83" t="s">
        <v>96</v>
      </c>
    </row>
    <row r="324" spans="1:5" x14ac:dyDescent="0.25">
      <c r="A324" s="74" t="s">
        <v>514</v>
      </c>
      <c r="B324" s="74" t="s">
        <v>515</v>
      </c>
      <c r="C324" s="78">
        <v>2223016</v>
      </c>
      <c r="D324" s="80">
        <v>30103060134057</v>
      </c>
      <c r="E324" s="83" t="s">
        <v>69</v>
      </c>
    </row>
    <row r="325" spans="1:5" x14ac:dyDescent="0.25">
      <c r="A325" s="74" t="s">
        <v>516</v>
      </c>
      <c r="B325" s="74" t="s">
        <v>516</v>
      </c>
      <c r="C325" s="78">
        <v>2021033</v>
      </c>
      <c r="D325" s="80" t="s">
        <v>517</v>
      </c>
      <c r="E325" s="83" t="s">
        <v>125</v>
      </c>
    </row>
    <row r="326" spans="1:5" x14ac:dyDescent="0.25">
      <c r="A326" s="74" t="s">
        <v>518</v>
      </c>
      <c r="B326" s="74" t="s">
        <v>519</v>
      </c>
      <c r="C326" s="78">
        <v>2021032</v>
      </c>
      <c r="D326" s="80" t="s">
        <v>520</v>
      </c>
      <c r="E326" s="83" t="s">
        <v>125</v>
      </c>
    </row>
    <row r="327" spans="1:5" x14ac:dyDescent="0.25">
      <c r="A327" s="74" t="s">
        <v>521</v>
      </c>
      <c r="B327" s="74" t="s">
        <v>522</v>
      </c>
      <c r="C327" s="78">
        <v>1617028</v>
      </c>
      <c r="D327" s="80">
        <v>30103060133785</v>
      </c>
      <c r="E327" s="83" t="s">
        <v>96</v>
      </c>
    </row>
    <row r="328" spans="1:5" x14ac:dyDescent="0.25">
      <c r="A328" s="74" t="s">
        <v>523</v>
      </c>
      <c r="B328" s="74" t="s">
        <v>522</v>
      </c>
      <c r="C328" s="78">
        <v>1314022</v>
      </c>
      <c r="D328" s="80">
        <v>30664640124743</v>
      </c>
      <c r="E328" s="83" t="s">
        <v>131</v>
      </c>
    </row>
    <row r="329" spans="1:5" x14ac:dyDescent="0.25">
      <c r="A329" s="74" t="s">
        <v>524</v>
      </c>
      <c r="B329" s="74" t="s">
        <v>525</v>
      </c>
      <c r="C329" s="78">
        <v>2223002</v>
      </c>
      <c r="D329" s="80" t="s">
        <v>526</v>
      </c>
      <c r="E329" s="83" t="s">
        <v>69</v>
      </c>
    </row>
    <row r="330" spans="1:5" x14ac:dyDescent="0.25">
      <c r="A330" s="74" t="s">
        <v>527</v>
      </c>
      <c r="B330" s="74" t="s">
        <v>525</v>
      </c>
      <c r="C330" s="78">
        <v>1516027</v>
      </c>
      <c r="D330" s="80">
        <v>51714230132977</v>
      </c>
      <c r="E330" s="83" t="s">
        <v>55</v>
      </c>
    </row>
    <row r="331" spans="1:5" x14ac:dyDescent="0.25">
      <c r="A331" s="74" t="s">
        <v>528</v>
      </c>
      <c r="B331" s="74" t="s">
        <v>525</v>
      </c>
      <c r="C331" s="78">
        <v>1415029</v>
      </c>
      <c r="D331" s="80">
        <v>39686270129916</v>
      </c>
      <c r="E331" s="83" t="s">
        <v>53</v>
      </c>
    </row>
    <row r="332" spans="1:5" x14ac:dyDescent="0.25">
      <c r="A332" s="74" t="s">
        <v>529</v>
      </c>
      <c r="B332" s="74" t="s">
        <v>529</v>
      </c>
      <c r="C332" s="78">
        <v>1718053</v>
      </c>
      <c r="D332" s="80">
        <v>37680490136416</v>
      </c>
      <c r="E332" s="83" t="s">
        <v>83</v>
      </c>
    </row>
    <row r="333" spans="1:5" x14ac:dyDescent="0.25">
      <c r="A333" s="74" t="s">
        <v>530</v>
      </c>
      <c r="B333" s="74" t="s">
        <v>530</v>
      </c>
      <c r="C333" s="78">
        <v>1819071</v>
      </c>
      <c r="D333" s="80">
        <v>37735693731221</v>
      </c>
      <c r="E333" s="83" t="s">
        <v>60</v>
      </c>
    </row>
    <row r="334" spans="1:5" x14ac:dyDescent="0.25">
      <c r="A334" s="74" t="s">
        <v>531</v>
      </c>
      <c r="B334" s="74" t="s">
        <v>531</v>
      </c>
      <c r="C334" s="78">
        <v>1516050</v>
      </c>
      <c r="D334" s="80">
        <v>19648570125377</v>
      </c>
      <c r="E334" s="83" t="s">
        <v>55</v>
      </c>
    </row>
    <row r="335" spans="1:5" x14ac:dyDescent="0.25">
      <c r="A335" s="74" t="s">
        <v>532</v>
      </c>
      <c r="B335" s="74" t="s">
        <v>532</v>
      </c>
      <c r="C335" s="78">
        <v>1112019</v>
      </c>
      <c r="D335" s="80">
        <v>58727360121632</v>
      </c>
      <c r="E335" s="83" t="s">
        <v>51</v>
      </c>
    </row>
    <row r="336" spans="1:5" x14ac:dyDescent="0.25">
      <c r="A336" s="74" t="s">
        <v>533</v>
      </c>
      <c r="B336" s="74" t="s">
        <v>533</v>
      </c>
      <c r="C336" s="78">
        <v>1718040</v>
      </c>
      <c r="D336" s="80">
        <v>15636280128504</v>
      </c>
      <c r="E336" s="83" t="s">
        <v>83</v>
      </c>
    </row>
    <row r="337" spans="1:5" x14ac:dyDescent="0.25">
      <c r="A337" s="74" t="s">
        <v>534</v>
      </c>
      <c r="B337" s="74" t="s">
        <v>534</v>
      </c>
      <c r="C337" s="78">
        <v>1920038</v>
      </c>
      <c r="D337" s="80">
        <v>43771150137059</v>
      </c>
      <c r="E337" s="83" t="s">
        <v>155</v>
      </c>
    </row>
    <row r="338" spans="1:5" x14ac:dyDescent="0.25">
      <c r="A338" s="74" t="s">
        <v>535</v>
      </c>
      <c r="B338" s="74" t="s">
        <v>536</v>
      </c>
      <c r="C338" s="78">
        <v>2223015</v>
      </c>
      <c r="D338" s="80">
        <v>45701690136440</v>
      </c>
      <c r="E338" s="83" t="s">
        <v>69</v>
      </c>
    </row>
    <row r="339" spans="1:5" x14ac:dyDescent="0.25">
      <c r="A339" s="74" t="s">
        <v>537</v>
      </c>
      <c r="B339" s="74" t="s">
        <v>537</v>
      </c>
      <c r="C339" s="78">
        <v>1718029</v>
      </c>
      <c r="D339" s="80">
        <v>32669693230083</v>
      </c>
      <c r="E339" s="83" t="s">
        <v>83</v>
      </c>
    </row>
    <row r="340" spans="1:5" x14ac:dyDescent="0.25">
      <c r="A340" s="74" t="s">
        <v>538</v>
      </c>
      <c r="B340" s="74" t="s">
        <v>538</v>
      </c>
      <c r="C340" s="78">
        <v>1011033</v>
      </c>
      <c r="D340" s="80">
        <v>37683383731189</v>
      </c>
      <c r="E340" s="83" t="s">
        <v>76</v>
      </c>
    </row>
    <row r="341" spans="1:5" x14ac:dyDescent="0.25">
      <c r="A341" s="74" t="s">
        <v>539</v>
      </c>
      <c r="B341" s="74" t="s">
        <v>539</v>
      </c>
      <c r="C341" s="78">
        <v>1718030</v>
      </c>
      <c r="D341" s="80">
        <v>33672150126128</v>
      </c>
      <c r="E341" s="83" t="s">
        <v>83</v>
      </c>
    </row>
    <row r="342" spans="1:5" x14ac:dyDescent="0.25">
      <c r="A342" s="74" t="s">
        <v>540</v>
      </c>
      <c r="B342" s="74" t="s">
        <v>541</v>
      </c>
      <c r="C342" s="78">
        <v>2122006</v>
      </c>
      <c r="D342" s="80" t="s">
        <v>542</v>
      </c>
      <c r="E342" s="83" t="s">
        <v>58</v>
      </c>
    </row>
    <row r="343" spans="1:5" x14ac:dyDescent="0.25">
      <c r="A343" s="74" t="s">
        <v>543</v>
      </c>
      <c r="B343" s="74" t="s">
        <v>541</v>
      </c>
      <c r="C343" s="78">
        <v>1819049</v>
      </c>
      <c r="D343" s="80">
        <v>33103300138024</v>
      </c>
      <c r="E343" s="83" t="s">
        <v>60</v>
      </c>
    </row>
    <row r="344" spans="1:5" x14ac:dyDescent="0.25">
      <c r="A344" s="74" t="s">
        <v>544</v>
      </c>
      <c r="B344" s="74" t="s">
        <v>544</v>
      </c>
      <c r="C344" s="78">
        <v>1617059</v>
      </c>
      <c r="D344" s="80">
        <v>45699480134122</v>
      </c>
      <c r="E344" s="83" t="s">
        <v>96</v>
      </c>
    </row>
    <row r="345" spans="1:5" x14ac:dyDescent="0.25">
      <c r="A345" s="74" t="s">
        <v>545</v>
      </c>
      <c r="B345" s="74" t="s">
        <v>545</v>
      </c>
      <c r="C345" s="78">
        <v>1516025</v>
      </c>
      <c r="D345" s="80">
        <v>45104540132944</v>
      </c>
      <c r="E345" s="83" t="s">
        <v>55</v>
      </c>
    </row>
    <row r="346" spans="1:5" x14ac:dyDescent="0.25">
      <c r="A346" s="74" t="s">
        <v>546</v>
      </c>
      <c r="B346" s="74" t="s">
        <v>546</v>
      </c>
      <c r="C346" s="78">
        <v>1819018</v>
      </c>
      <c r="D346" s="80">
        <v>9618380129965</v>
      </c>
      <c r="E346" s="83" t="s">
        <v>60</v>
      </c>
    </row>
    <row r="347" spans="1:5" x14ac:dyDescent="0.25">
      <c r="A347" s="74" t="s">
        <v>547</v>
      </c>
      <c r="B347" s="74" t="s">
        <v>548</v>
      </c>
      <c r="C347" s="78">
        <v>1718002</v>
      </c>
      <c r="D347" s="80">
        <v>34674130114660</v>
      </c>
      <c r="E347" s="83" t="s">
        <v>83</v>
      </c>
    </row>
    <row r="348" spans="1:5" x14ac:dyDescent="0.25">
      <c r="A348" s="74" t="s">
        <v>549</v>
      </c>
      <c r="B348" s="74" t="s">
        <v>548</v>
      </c>
      <c r="C348" s="78">
        <v>1920015</v>
      </c>
      <c r="D348" s="80">
        <v>57726940131706</v>
      </c>
      <c r="E348" s="83" t="s">
        <v>155</v>
      </c>
    </row>
    <row r="349" spans="1:5" x14ac:dyDescent="0.25">
      <c r="A349" s="74" t="s">
        <v>550</v>
      </c>
      <c r="B349" s="74" t="s">
        <v>550</v>
      </c>
      <c r="C349" s="78">
        <v>910020</v>
      </c>
      <c r="D349" s="80">
        <v>49708470119750</v>
      </c>
      <c r="E349" s="83" t="s">
        <v>102</v>
      </c>
    </row>
    <row r="350" spans="1:5" x14ac:dyDescent="0.25">
      <c r="A350" s="74" t="s">
        <v>551</v>
      </c>
      <c r="B350" s="74" t="s">
        <v>552</v>
      </c>
      <c r="C350" s="78">
        <v>1819085</v>
      </c>
      <c r="D350" s="80">
        <v>49708390138065</v>
      </c>
      <c r="E350" s="83" t="s">
        <v>60</v>
      </c>
    </row>
    <row r="351" spans="1:5" x14ac:dyDescent="0.25">
      <c r="A351" s="74" t="s">
        <v>553</v>
      </c>
      <c r="B351" s="74" t="s">
        <v>552</v>
      </c>
      <c r="C351" s="78">
        <v>1819086</v>
      </c>
      <c r="D351" s="80">
        <v>4614240137828</v>
      </c>
      <c r="E351" s="83" t="s">
        <v>60</v>
      </c>
    </row>
    <row r="352" spans="1:5" x14ac:dyDescent="0.25">
      <c r="A352" s="74" t="s">
        <v>554</v>
      </c>
      <c r="B352" s="74" t="s">
        <v>552</v>
      </c>
      <c r="C352" s="78">
        <v>1819087</v>
      </c>
      <c r="D352" s="80">
        <v>33103300137836</v>
      </c>
      <c r="E352" s="83" t="s">
        <v>60</v>
      </c>
    </row>
    <row r="353" spans="1:5" x14ac:dyDescent="0.25">
      <c r="A353" s="74" t="s">
        <v>555</v>
      </c>
      <c r="B353" s="74" t="s">
        <v>552</v>
      </c>
      <c r="C353" s="78">
        <v>1819088</v>
      </c>
      <c r="D353" s="80">
        <v>37737910138222</v>
      </c>
      <c r="E353" s="83" t="s">
        <v>60</v>
      </c>
    </row>
    <row r="354" spans="1:5" x14ac:dyDescent="0.25">
      <c r="A354" s="74" t="s">
        <v>556</v>
      </c>
      <c r="B354" s="74" t="s">
        <v>557</v>
      </c>
      <c r="C354" s="78">
        <v>1213031</v>
      </c>
      <c r="D354" s="80">
        <v>43104390125781</v>
      </c>
      <c r="E354" s="83" t="s">
        <v>49</v>
      </c>
    </row>
    <row r="355" spans="1:5" x14ac:dyDescent="0.25">
      <c r="A355" s="74" t="s">
        <v>558</v>
      </c>
      <c r="B355" s="74" t="s">
        <v>557</v>
      </c>
      <c r="C355" s="78">
        <v>1213032</v>
      </c>
      <c r="D355" s="80">
        <v>43104390125799</v>
      </c>
      <c r="E355" s="83" t="s">
        <v>49</v>
      </c>
    </row>
    <row r="356" spans="1:5" x14ac:dyDescent="0.25">
      <c r="A356" s="74" t="s">
        <v>559</v>
      </c>
      <c r="B356" s="74" t="s">
        <v>557</v>
      </c>
      <c r="C356" s="78">
        <v>1819008</v>
      </c>
      <c r="D356" s="80">
        <v>7616480137430</v>
      </c>
      <c r="E356" s="83" t="s">
        <v>60</v>
      </c>
    </row>
    <row r="357" spans="1:5" x14ac:dyDescent="0.25">
      <c r="A357" s="74" t="s">
        <v>560</v>
      </c>
      <c r="B357" s="74" t="s">
        <v>557</v>
      </c>
      <c r="C357" s="78">
        <v>1112021</v>
      </c>
      <c r="D357" s="80">
        <v>43104390123281</v>
      </c>
      <c r="E357" s="83" t="s">
        <v>51</v>
      </c>
    </row>
    <row r="358" spans="1:5" x14ac:dyDescent="0.25">
      <c r="A358" s="74" t="s">
        <v>561</v>
      </c>
      <c r="B358" s="74" t="s">
        <v>557</v>
      </c>
      <c r="C358" s="78">
        <v>1415031</v>
      </c>
      <c r="D358" s="80">
        <v>43104390131110</v>
      </c>
      <c r="E358" s="83" t="s">
        <v>53</v>
      </c>
    </row>
    <row r="359" spans="1:5" x14ac:dyDescent="0.25">
      <c r="A359" s="74" t="s">
        <v>562</v>
      </c>
      <c r="B359" s="74" t="s">
        <v>557</v>
      </c>
      <c r="C359" s="78">
        <v>1617034</v>
      </c>
      <c r="D359" s="80">
        <v>7770240134072</v>
      </c>
      <c r="E359" s="83" t="s">
        <v>96</v>
      </c>
    </row>
    <row r="360" spans="1:5" x14ac:dyDescent="0.25">
      <c r="A360" s="74" t="s">
        <v>563</v>
      </c>
      <c r="B360" s="74" t="s">
        <v>557</v>
      </c>
      <c r="C360" s="78">
        <v>1011034</v>
      </c>
      <c r="D360" s="80">
        <v>43104390120642</v>
      </c>
      <c r="E360" s="83" t="s">
        <v>76</v>
      </c>
    </row>
    <row r="361" spans="1:5" x14ac:dyDescent="0.25">
      <c r="A361" s="74" t="s">
        <v>564</v>
      </c>
      <c r="B361" s="74" t="s">
        <v>557</v>
      </c>
      <c r="C361" s="78">
        <v>708006</v>
      </c>
      <c r="D361" s="80">
        <v>43104390113704</v>
      </c>
      <c r="E361" s="83" t="s">
        <v>139</v>
      </c>
    </row>
    <row r="362" spans="1:5" x14ac:dyDescent="0.25">
      <c r="A362" s="74" t="s">
        <v>565</v>
      </c>
      <c r="B362" s="74" t="s">
        <v>557</v>
      </c>
      <c r="C362" s="78">
        <v>1112022</v>
      </c>
      <c r="D362" s="80">
        <v>43694500123299</v>
      </c>
      <c r="E362" s="83" t="s">
        <v>51</v>
      </c>
    </row>
    <row r="363" spans="1:5" x14ac:dyDescent="0.25">
      <c r="A363" s="74" t="s">
        <v>566</v>
      </c>
      <c r="B363" s="74" t="s">
        <v>557</v>
      </c>
      <c r="C363" s="78">
        <v>1516031</v>
      </c>
      <c r="D363" s="80">
        <v>41690050132076</v>
      </c>
      <c r="E363" s="83" t="s">
        <v>55</v>
      </c>
    </row>
    <row r="364" spans="1:5" x14ac:dyDescent="0.25">
      <c r="A364" s="74" t="s">
        <v>567</v>
      </c>
      <c r="B364" s="74" t="s">
        <v>557</v>
      </c>
      <c r="C364" s="78">
        <v>1617033</v>
      </c>
      <c r="D364" s="80">
        <v>43104390133496</v>
      </c>
      <c r="E364" s="83" t="s">
        <v>96</v>
      </c>
    </row>
    <row r="365" spans="1:5" x14ac:dyDescent="0.25">
      <c r="A365" s="74" t="s">
        <v>568</v>
      </c>
      <c r="B365" s="74" t="s">
        <v>557</v>
      </c>
      <c r="C365" s="78">
        <v>910021</v>
      </c>
      <c r="D365" s="80">
        <v>43104390119024</v>
      </c>
      <c r="E365" s="83" t="s">
        <v>102</v>
      </c>
    </row>
    <row r="366" spans="1:5" x14ac:dyDescent="0.25">
      <c r="A366" s="74" t="s">
        <v>569</v>
      </c>
      <c r="B366" s="74" t="s">
        <v>557</v>
      </c>
      <c r="C366" s="78">
        <v>1314023</v>
      </c>
      <c r="D366" s="80">
        <v>43694500128108</v>
      </c>
      <c r="E366" s="83" t="s">
        <v>131</v>
      </c>
    </row>
    <row r="367" spans="1:5" x14ac:dyDescent="0.25">
      <c r="A367" s="74" t="s">
        <v>570</v>
      </c>
      <c r="B367" s="74" t="s">
        <v>571</v>
      </c>
      <c r="C367" s="78">
        <v>2021001</v>
      </c>
      <c r="D367" s="80" t="s">
        <v>572</v>
      </c>
      <c r="E367" s="83" t="s">
        <v>125</v>
      </c>
    </row>
    <row r="368" spans="1:5" x14ac:dyDescent="0.25">
      <c r="A368" s="74" t="s">
        <v>573</v>
      </c>
      <c r="B368" s="74" t="s">
        <v>571</v>
      </c>
      <c r="C368" s="78">
        <v>1011035</v>
      </c>
      <c r="D368" s="80">
        <v>31750856118392</v>
      </c>
      <c r="E368" s="83" t="s">
        <v>76</v>
      </c>
    </row>
    <row r="369" spans="1:5" x14ac:dyDescent="0.25">
      <c r="A369" s="74" t="s">
        <v>574</v>
      </c>
      <c r="B369" s="74" t="s">
        <v>571</v>
      </c>
      <c r="C369" s="78">
        <v>1011036</v>
      </c>
      <c r="D369" s="80">
        <v>31750850114371</v>
      </c>
      <c r="E369" s="83" t="s">
        <v>76</v>
      </c>
    </row>
    <row r="370" spans="1:5" x14ac:dyDescent="0.25">
      <c r="A370" s="74" t="s">
        <v>575</v>
      </c>
      <c r="B370" s="74" t="s">
        <v>571</v>
      </c>
      <c r="C370" s="78">
        <v>1516032</v>
      </c>
      <c r="D370" s="80">
        <v>31668520127928</v>
      </c>
      <c r="E370" s="83" t="s">
        <v>55</v>
      </c>
    </row>
    <row r="371" spans="1:5" x14ac:dyDescent="0.25">
      <c r="A371" s="74" t="s">
        <v>576</v>
      </c>
      <c r="B371" s="74" t="s">
        <v>571</v>
      </c>
      <c r="C371" s="78">
        <v>910022</v>
      </c>
      <c r="D371" s="80">
        <v>31750850119487</v>
      </c>
      <c r="E371" s="83" t="s">
        <v>102</v>
      </c>
    </row>
    <row r="372" spans="1:5" x14ac:dyDescent="0.25">
      <c r="A372" s="74" t="s">
        <v>577</v>
      </c>
      <c r="B372" s="74" t="s">
        <v>578</v>
      </c>
      <c r="C372" s="78">
        <v>1516036</v>
      </c>
      <c r="D372" s="80">
        <v>33751760120204</v>
      </c>
      <c r="E372" s="83" t="s">
        <v>55</v>
      </c>
    </row>
    <row r="373" spans="1:5" x14ac:dyDescent="0.25">
      <c r="A373" s="74" t="s">
        <v>579</v>
      </c>
      <c r="B373" s="74" t="s">
        <v>578</v>
      </c>
      <c r="C373" s="78">
        <v>1920017</v>
      </c>
      <c r="D373" s="80" t="s">
        <v>580</v>
      </c>
      <c r="E373" s="83" t="s">
        <v>155</v>
      </c>
    </row>
    <row r="374" spans="1:5" x14ac:dyDescent="0.25">
      <c r="A374" s="74" t="s">
        <v>581</v>
      </c>
      <c r="B374" s="74" t="s">
        <v>581</v>
      </c>
      <c r="C374" s="78">
        <v>1718006</v>
      </c>
      <c r="D374" s="80">
        <v>21770650135350</v>
      </c>
      <c r="E374" s="83" t="s">
        <v>83</v>
      </c>
    </row>
    <row r="375" spans="1:5" x14ac:dyDescent="0.25">
      <c r="A375" s="74" t="s">
        <v>582</v>
      </c>
      <c r="B375" s="74" t="s">
        <v>582</v>
      </c>
      <c r="C375" s="78">
        <v>2021060</v>
      </c>
      <c r="D375" s="80" t="s">
        <v>583</v>
      </c>
      <c r="E375" s="83" t="s">
        <v>125</v>
      </c>
    </row>
    <row r="376" spans="1:5" x14ac:dyDescent="0.25">
      <c r="A376" s="74" t="s">
        <v>584</v>
      </c>
      <c r="B376" s="74" t="s">
        <v>584</v>
      </c>
      <c r="C376" s="78">
        <v>1314029</v>
      </c>
      <c r="D376" s="80">
        <v>30103060126037</v>
      </c>
      <c r="E376" s="83" t="s">
        <v>131</v>
      </c>
    </row>
    <row r="377" spans="1:5" x14ac:dyDescent="0.25">
      <c r="A377" s="74" t="s">
        <v>585</v>
      </c>
      <c r="B377" s="74" t="s">
        <v>586</v>
      </c>
      <c r="C377" s="78">
        <v>1415032</v>
      </c>
      <c r="D377" s="80">
        <v>37683386119168</v>
      </c>
      <c r="E377" s="83" t="s">
        <v>53</v>
      </c>
    </row>
    <row r="378" spans="1:5" x14ac:dyDescent="0.25">
      <c r="A378" s="74" t="s">
        <v>587</v>
      </c>
      <c r="B378" s="74" t="s">
        <v>587</v>
      </c>
      <c r="C378" s="78">
        <v>1718005</v>
      </c>
      <c r="D378" s="80">
        <v>43694274330676</v>
      </c>
      <c r="E378" s="83" t="s">
        <v>83</v>
      </c>
    </row>
    <row r="379" spans="1:5" x14ac:dyDescent="0.25">
      <c r="A379" s="74" t="s">
        <v>588</v>
      </c>
      <c r="B379" s="74" t="s">
        <v>588</v>
      </c>
      <c r="C379" s="78">
        <v>1516034</v>
      </c>
      <c r="D379" s="80">
        <v>30666216085328</v>
      </c>
      <c r="E379" s="83" t="s">
        <v>55</v>
      </c>
    </row>
    <row r="380" spans="1:5" x14ac:dyDescent="0.25">
      <c r="A380" s="74" t="s">
        <v>589</v>
      </c>
      <c r="B380" s="74" t="s">
        <v>589</v>
      </c>
      <c r="C380" s="78">
        <v>1819073</v>
      </c>
      <c r="D380" s="80">
        <v>37771640137356</v>
      </c>
      <c r="E380" s="83" t="s">
        <v>60</v>
      </c>
    </row>
    <row r="381" spans="1:5" x14ac:dyDescent="0.25">
      <c r="A381" s="74" t="s">
        <v>590</v>
      </c>
      <c r="B381" s="74" t="s">
        <v>590</v>
      </c>
      <c r="C381" s="78">
        <v>1617037</v>
      </c>
      <c r="D381" s="80">
        <v>30103060134288</v>
      </c>
      <c r="E381" s="83" t="s">
        <v>96</v>
      </c>
    </row>
    <row r="382" spans="1:5" x14ac:dyDescent="0.25">
      <c r="A382" s="74" t="s">
        <v>591</v>
      </c>
      <c r="B382" s="74" t="s">
        <v>590</v>
      </c>
      <c r="C382" s="78">
        <v>1718036</v>
      </c>
      <c r="D382" s="80">
        <v>37103710136085</v>
      </c>
      <c r="E382" s="83" t="s">
        <v>83</v>
      </c>
    </row>
    <row r="383" spans="1:5" x14ac:dyDescent="0.25">
      <c r="A383" s="74" t="s">
        <v>592</v>
      </c>
      <c r="B383" s="74" t="s">
        <v>592</v>
      </c>
      <c r="C383" s="78">
        <v>1617015</v>
      </c>
      <c r="D383" s="80">
        <v>37683380122788</v>
      </c>
      <c r="E383" s="83" t="s">
        <v>96</v>
      </c>
    </row>
    <row r="384" spans="1:5" x14ac:dyDescent="0.25">
      <c r="A384" s="74" t="s">
        <v>593</v>
      </c>
      <c r="B384" s="74" t="s">
        <v>593</v>
      </c>
      <c r="C384" s="78">
        <v>1516035</v>
      </c>
      <c r="D384" s="80">
        <v>19756971996693</v>
      </c>
      <c r="E384" s="83" t="s">
        <v>55</v>
      </c>
    </row>
    <row r="385" spans="1:5" x14ac:dyDescent="0.25">
      <c r="A385" s="74" t="s">
        <v>594</v>
      </c>
      <c r="B385" s="74" t="s">
        <v>595</v>
      </c>
      <c r="C385" s="78">
        <v>1314024</v>
      </c>
      <c r="D385" s="80">
        <v>37683380121681</v>
      </c>
      <c r="E385" s="83" t="s">
        <v>131</v>
      </c>
    </row>
    <row r="386" spans="1:5" x14ac:dyDescent="0.25">
      <c r="A386" s="74" t="s">
        <v>596</v>
      </c>
      <c r="B386" s="74" t="s">
        <v>597</v>
      </c>
      <c r="C386" s="78">
        <v>1415034</v>
      </c>
      <c r="D386" s="80" t="s">
        <v>598</v>
      </c>
      <c r="E386" s="83" t="s">
        <v>53</v>
      </c>
    </row>
    <row r="387" spans="1:5" x14ac:dyDescent="0.25">
      <c r="A387" s="74" t="s">
        <v>599</v>
      </c>
      <c r="B387" s="74" t="s">
        <v>600</v>
      </c>
      <c r="C387" s="78">
        <v>2021035</v>
      </c>
      <c r="D387" s="80" t="s">
        <v>601</v>
      </c>
      <c r="E387" s="83" t="s">
        <v>125</v>
      </c>
    </row>
    <row r="388" spans="1:5" x14ac:dyDescent="0.25">
      <c r="A388" s="74" t="s">
        <v>602</v>
      </c>
      <c r="B388" s="74" t="s">
        <v>603</v>
      </c>
      <c r="C388" s="78">
        <v>1920023</v>
      </c>
      <c r="D388" s="80">
        <v>45699480139543</v>
      </c>
      <c r="E388" s="83" t="s">
        <v>155</v>
      </c>
    </row>
    <row r="389" spans="1:5" x14ac:dyDescent="0.25">
      <c r="A389" s="74" t="s">
        <v>604</v>
      </c>
      <c r="B389" s="74" t="s">
        <v>604</v>
      </c>
      <c r="C389" s="78">
        <v>1617044</v>
      </c>
      <c r="D389" s="80">
        <v>4614240121475</v>
      </c>
      <c r="E389" s="83" t="s">
        <v>96</v>
      </c>
    </row>
    <row r="390" spans="1:5" x14ac:dyDescent="0.25">
      <c r="A390" s="74" t="s">
        <v>605</v>
      </c>
      <c r="B390" s="74" t="s">
        <v>606</v>
      </c>
      <c r="C390" s="78">
        <v>2021061</v>
      </c>
      <c r="D390" s="80" t="s">
        <v>607</v>
      </c>
      <c r="E390" s="83" t="s">
        <v>125</v>
      </c>
    </row>
    <row r="391" spans="1:5" x14ac:dyDescent="0.25">
      <c r="A391" s="74" t="s">
        <v>608</v>
      </c>
      <c r="B391" s="74" t="s">
        <v>608</v>
      </c>
      <c r="C391" s="78">
        <v>1617035</v>
      </c>
      <c r="D391" s="80">
        <v>10621660114355</v>
      </c>
      <c r="E391" s="83" t="s">
        <v>96</v>
      </c>
    </row>
    <row r="392" spans="1:5" x14ac:dyDescent="0.25">
      <c r="A392" s="74" t="s">
        <v>609</v>
      </c>
      <c r="B392" s="74" t="s">
        <v>609</v>
      </c>
      <c r="C392" s="78">
        <v>2122017</v>
      </c>
      <c r="D392" s="80" t="s">
        <v>610</v>
      </c>
      <c r="E392" s="83" t="s">
        <v>58</v>
      </c>
    </row>
    <row r="393" spans="1:5" x14ac:dyDescent="0.25">
      <c r="A393" s="74" t="s">
        <v>611</v>
      </c>
      <c r="B393" s="74" t="s">
        <v>612</v>
      </c>
      <c r="C393" s="78">
        <v>2021043</v>
      </c>
      <c r="D393" s="80" t="s">
        <v>613</v>
      </c>
      <c r="E393" s="83" t="s">
        <v>125</v>
      </c>
    </row>
    <row r="394" spans="1:5" x14ac:dyDescent="0.25">
      <c r="A394" s="74" t="s">
        <v>614</v>
      </c>
      <c r="B394" s="74" t="s">
        <v>615</v>
      </c>
      <c r="C394" s="78">
        <v>1617038</v>
      </c>
      <c r="D394" s="80">
        <v>30103060134940</v>
      </c>
      <c r="E394" s="83" t="s">
        <v>96</v>
      </c>
    </row>
    <row r="395" spans="1:5" x14ac:dyDescent="0.25">
      <c r="A395" s="74" t="s">
        <v>616</v>
      </c>
      <c r="B395" s="74" t="s">
        <v>615</v>
      </c>
      <c r="C395" s="78">
        <v>1819045</v>
      </c>
      <c r="D395" s="80">
        <v>37103710138016</v>
      </c>
      <c r="E395" s="83" t="s">
        <v>60</v>
      </c>
    </row>
    <row r="396" spans="1:5" x14ac:dyDescent="0.25">
      <c r="A396" s="74" t="s">
        <v>617</v>
      </c>
      <c r="B396" s="74" t="s">
        <v>615</v>
      </c>
      <c r="C396" s="78">
        <v>1819052</v>
      </c>
      <c r="D396" s="80">
        <v>37771560137323</v>
      </c>
      <c r="E396" s="83" t="s">
        <v>60</v>
      </c>
    </row>
    <row r="397" spans="1:5" x14ac:dyDescent="0.25">
      <c r="A397" s="74" t="s">
        <v>618</v>
      </c>
      <c r="B397" s="74" t="s">
        <v>619</v>
      </c>
      <c r="C397" s="78">
        <v>1011038</v>
      </c>
      <c r="D397" s="80">
        <v>34674390102038</v>
      </c>
      <c r="E397" s="83" t="s">
        <v>76</v>
      </c>
    </row>
    <row r="398" spans="1:5" x14ac:dyDescent="0.25">
      <c r="A398" s="74" t="s">
        <v>620</v>
      </c>
      <c r="B398" s="74" t="s">
        <v>619</v>
      </c>
      <c r="C398" s="78">
        <v>1011037</v>
      </c>
      <c r="D398" s="80">
        <v>34674390101048</v>
      </c>
      <c r="E398" s="83" t="s">
        <v>76</v>
      </c>
    </row>
    <row r="399" spans="1:5" x14ac:dyDescent="0.25">
      <c r="A399" s="74" t="s">
        <v>621</v>
      </c>
      <c r="B399" s="74" t="s">
        <v>622</v>
      </c>
      <c r="C399" s="78">
        <v>1314005</v>
      </c>
      <c r="D399" s="80">
        <v>39686760117853</v>
      </c>
      <c r="E399" s="83" t="s">
        <v>131</v>
      </c>
    </row>
    <row r="400" spans="1:5" x14ac:dyDescent="0.25">
      <c r="A400" s="74" t="s">
        <v>623</v>
      </c>
      <c r="B400" s="74" t="s">
        <v>624</v>
      </c>
      <c r="C400" s="78">
        <v>1011039</v>
      </c>
      <c r="D400" s="80">
        <v>39686760120725</v>
      </c>
      <c r="E400" s="83" t="s">
        <v>76</v>
      </c>
    </row>
    <row r="401" spans="1:5" x14ac:dyDescent="0.25">
      <c r="A401" s="74" t="s">
        <v>625</v>
      </c>
      <c r="B401" s="74" t="s">
        <v>624</v>
      </c>
      <c r="C401" s="78">
        <v>1011040</v>
      </c>
      <c r="D401" s="80">
        <v>39686760120733</v>
      </c>
      <c r="E401" s="83" t="s">
        <v>76</v>
      </c>
    </row>
    <row r="402" spans="1:5" x14ac:dyDescent="0.25">
      <c r="A402" s="74" t="s">
        <v>626</v>
      </c>
      <c r="B402" s="74" t="s">
        <v>626</v>
      </c>
      <c r="C402" s="78">
        <v>1718001</v>
      </c>
      <c r="D402" s="80">
        <v>4615070129577</v>
      </c>
      <c r="E402" s="83" t="s">
        <v>83</v>
      </c>
    </row>
    <row r="403" spans="1:5" x14ac:dyDescent="0.25">
      <c r="A403" s="74" t="s">
        <v>627</v>
      </c>
      <c r="B403" s="74" t="s">
        <v>628</v>
      </c>
      <c r="C403" s="78">
        <v>1415035</v>
      </c>
      <c r="D403" s="80">
        <v>7100740129684</v>
      </c>
      <c r="E403" s="83" t="s">
        <v>53</v>
      </c>
    </row>
    <row r="404" spans="1:5" x14ac:dyDescent="0.25">
      <c r="A404" s="74" t="s">
        <v>629</v>
      </c>
      <c r="B404" s="74" t="s">
        <v>628</v>
      </c>
      <c r="C404" s="78">
        <v>1314026</v>
      </c>
      <c r="D404" s="80">
        <v>43104390128090</v>
      </c>
      <c r="E404" s="83" t="s">
        <v>131</v>
      </c>
    </row>
    <row r="405" spans="1:5" x14ac:dyDescent="0.25">
      <c r="A405" s="74" t="s">
        <v>630</v>
      </c>
      <c r="B405" s="74" t="s">
        <v>628</v>
      </c>
      <c r="C405" s="78">
        <v>1314027</v>
      </c>
      <c r="D405" s="80">
        <v>41689240127548</v>
      </c>
      <c r="E405" s="83" t="s">
        <v>131</v>
      </c>
    </row>
    <row r="406" spans="1:5" x14ac:dyDescent="0.25">
      <c r="A406" s="74" t="s">
        <v>631</v>
      </c>
      <c r="B406" s="74" t="s">
        <v>628</v>
      </c>
      <c r="C406" s="78">
        <v>1112027</v>
      </c>
      <c r="D406" s="80">
        <v>43104390123794</v>
      </c>
      <c r="E406" s="83" t="s">
        <v>51</v>
      </c>
    </row>
    <row r="407" spans="1:5" x14ac:dyDescent="0.25">
      <c r="A407" s="74" t="s">
        <v>632</v>
      </c>
      <c r="B407" s="74" t="s">
        <v>628</v>
      </c>
      <c r="C407" s="78">
        <v>1617011</v>
      </c>
      <c r="D407" s="80">
        <v>7617960133637</v>
      </c>
      <c r="E407" s="83" t="s">
        <v>96</v>
      </c>
    </row>
    <row r="408" spans="1:5" x14ac:dyDescent="0.25">
      <c r="A408" s="74" t="s">
        <v>633</v>
      </c>
      <c r="B408" s="74" t="s">
        <v>633</v>
      </c>
      <c r="C408" s="78">
        <v>1314028</v>
      </c>
      <c r="D408" s="80">
        <v>36750440107516</v>
      </c>
      <c r="E408" s="83" t="s">
        <v>131</v>
      </c>
    </row>
    <row r="409" spans="1:5" x14ac:dyDescent="0.25">
      <c r="A409" s="74" t="s">
        <v>634</v>
      </c>
      <c r="B409" s="74" t="s">
        <v>634</v>
      </c>
      <c r="C409" s="78">
        <v>1920014</v>
      </c>
      <c r="D409" s="80">
        <v>30103060138800</v>
      </c>
      <c r="E409" s="83" t="s">
        <v>155</v>
      </c>
    </row>
    <row r="410" spans="1:5" x14ac:dyDescent="0.25">
      <c r="A410" s="74" t="s">
        <v>635</v>
      </c>
      <c r="B410" s="74" t="s">
        <v>635</v>
      </c>
      <c r="C410" s="78">
        <v>1112028</v>
      </c>
      <c r="D410" s="80">
        <v>43104390124065</v>
      </c>
      <c r="E410" s="83" t="s">
        <v>51</v>
      </c>
    </row>
    <row r="411" spans="1:5" x14ac:dyDescent="0.25">
      <c r="A411" s="74" t="s">
        <v>636</v>
      </c>
      <c r="B411" s="74" t="s">
        <v>636</v>
      </c>
      <c r="C411" s="78">
        <v>1718041</v>
      </c>
      <c r="D411" s="80">
        <v>33103300136168</v>
      </c>
      <c r="E411" s="83" t="s">
        <v>83</v>
      </c>
    </row>
    <row r="412" spans="1:5" x14ac:dyDescent="0.25">
      <c r="A412" s="74" t="s">
        <v>637</v>
      </c>
      <c r="B412" s="74" t="s">
        <v>637</v>
      </c>
      <c r="C412" s="78">
        <v>1415036</v>
      </c>
      <c r="D412" s="80">
        <v>33751926112551</v>
      </c>
      <c r="E412" s="83" t="s">
        <v>53</v>
      </c>
    </row>
    <row r="413" spans="1:5" x14ac:dyDescent="0.25">
      <c r="A413" s="74" t="s">
        <v>638</v>
      </c>
      <c r="B413" s="74" t="s">
        <v>639</v>
      </c>
      <c r="C413" s="78">
        <v>1819053</v>
      </c>
      <c r="D413" s="80">
        <v>37771720138099</v>
      </c>
      <c r="E413" s="83" t="s">
        <v>60</v>
      </c>
    </row>
    <row r="414" spans="1:5" x14ac:dyDescent="0.25">
      <c r="A414" s="74" t="s">
        <v>640</v>
      </c>
      <c r="B414" s="74" t="s">
        <v>641</v>
      </c>
      <c r="C414" s="78">
        <v>1920010</v>
      </c>
      <c r="D414" s="80">
        <v>23656156117386</v>
      </c>
      <c r="E414" s="83" t="s">
        <v>155</v>
      </c>
    </row>
    <row r="415" spans="1:5" x14ac:dyDescent="0.25">
      <c r="A415" s="74" t="s">
        <v>642</v>
      </c>
      <c r="B415" s="74" t="s">
        <v>642</v>
      </c>
      <c r="C415" s="78">
        <v>2223007</v>
      </c>
      <c r="D415" s="80" t="s">
        <v>643</v>
      </c>
      <c r="E415" s="83" t="s">
        <v>69</v>
      </c>
    </row>
    <row r="416" spans="1:5" x14ac:dyDescent="0.25">
      <c r="A416" s="74" t="s">
        <v>644</v>
      </c>
      <c r="B416" s="74" t="s">
        <v>644</v>
      </c>
      <c r="C416" s="78">
        <v>1415037</v>
      </c>
      <c r="D416" s="80">
        <v>34674390106898</v>
      </c>
      <c r="E416" s="83" t="s">
        <v>53</v>
      </c>
    </row>
    <row r="417" spans="1:5" x14ac:dyDescent="0.25">
      <c r="A417" s="74" t="s">
        <v>645</v>
      </c>
      <c r="B417" s="74" t="s">
        <v>646</v>
      </c>
      <c r="C417" s="78">
        <v>1819013</v>
      </c>
      <c r="D417" s="80">
        <v>7616486115703</v>
      </c>
      <c r="E417" s="83" t="s">
        <v>60</v>
      </c>
    </row>
    <row r="418" spans="1:5" x14ac:dyDescent="0.25">
      <c r="A418" s="74" t="s">
        <v>647</v>
      </c>
      <c r="B418" s="74" t="s">
        <v>646</v>
      </c>
      <c r="C418" s="78">
        <v>1819014</v>
      </c>
      <c r="D418" s="80">
        <v>7616480115063</v>
      </c>
      <c r="E418" s="83" t="s">
        <v>60</v>
      </c>
    </row>
    <row r="419" spans="1:5" x14ac:dyDescent="0.25">
      <c r="A419" s="74" t="s">
        <v>648</v>
      </c>
      <c r="B419" s="74" t="s">
        <v>648</v>
      </c>
      <c r="C419" s="78">
        <v>1516038</v>
      </c>
      <c r="D419" s="80">
        <v>38769270132183</v>
      </c>
      <c r="E419" s="83" t="s">
        <v>55</v>
      </c>
    </row>
    <row r="420" spans="1:5" x14ac:dyDescent="0.25">
      <c r="A420" s="74" t="s">
        <v>649</v>
      </c>
      <c r="B420" s="74" t="s">
        <v>650</v>
      </c>
      <c r="C420" s="78">
        <v>1516039</v>
      </c>
      <c r="D420" s="80">
        <v>37683380131979</v>
      </c>
      <c r="E420" s="83" t="s">
        <v>55</v>
      </c>
    </row>
    <row r="421" spans="1:5" x14ac:dyDescent="0.25">
      <c r="A421" s="74" t="s">
        <v>651</v>
      </c>
      <c r="B421" s="74" t="s">
        <v>650</v>
      </c>
      <c r="C421" s="78">
        <v>1011041</v>
      </c>
      <c r="D421" s="80">
        <v>37683386061964</v>
      </c>
      <c r="E421" s="83" t="s">
        <v>76</v>
      </c>
    </row>
    <row r="422" spans="1:5" x14ac:dyDescent="0.25">
      <c r="A422" s="74" t="s">
        <v>652</v>
      </c>
      <c r="B422" s="74" t="s">
        <v>652</v>
      </c>
      <c r="C422" s="78">
        <v>607003</v>
      </c>
      <c r="D422" s="80">
        <v>38684786040935</v>
      </c>
      <c r="E422" s="83" t="s">
        <v>147</v>
      </c>
    </row>
    <row r="423" spans="1:5" x14ac:dyDescent="0.25">
      <c r="A423" s="74" t="s">
        <v>653</v>
      </c>
      <c r="B423" s="74" t="s">
        <v>654</v>
      </c>
      <c r="C423" s="78">
        <v>1617052</v>
      </c>
      <c r="D423" s="80">
        <v>19734370132845</v>
      </c>
      <c r="E423" s="83" t="s">
        <v>96</v>
      </c>
    </row>
    <row r="424" spans="1:5" x14ac:dyDescent="0.25">
      <c r="A424" s="74" t="s">
        <v>655</v>
      </c>
      <c r="B424" s="74" t="s">
        <v>655</v>
      </c>
      <c r="C424" s="78">
        <v>1819019</v>
      </c>
      <c r="D424" s="80">
        <v>30103060137976</v>
      </c>
      <c r="E424" s="83" t="s">
        <v>60</v>
      </c>
    </row>
    <row r="425" spans="1:5" x14ac:dyDescent="0.25">
      <c r="A425" s="74" t="s">
        <v>656</v>
      </c>
      <c r="B425" s="74" t="s">
        <v>657</v>
      </c>
      <c r="C425" s="78">
        <v>2021025</v>
      </c>
      <c r="D425" s="80" t="s">
        <v>658</v>
      </c>
      <c r="E425" s="83" t="s">
        <v>125</v>
      </c>
    </row>
    <row r="426" spans="1:5" x14ac:dyDescent="0.25">
      <c r="A426" s="74" t="s">
        <v>659</v>
      </c>
      <c r="B426" s="74" t="s">
        <v>657</v>
      </c>
      <c r="C426" s="78">
        <v>2021029</v>
      </c>
      <c r="D426" s="80" t="s">
        <v>660</v>
      </c>
      <c r="E426" s="83" t="s">
        <v>125</v>
      </c>
    </row>
    <row r="427" spans="1:5" x14ac:dyDescent="0.25">
      <c r="A427" s="74" t="s">
        <v>661</v>
      </c>
      <c r="B427" s="74" t="s">
        <v>657</v>
      </c>
      <c r="C427" s="78">
        <v>2021034</v>
      </c>
      <c r="D427" s="80" t="s">
        <v>662</v>
      </c>
      <c r="E427" s="83" t="s">
        <v>125</v>
      </c>
    </row>
    <row r="428" spans="1:5" x14ac:dyDescent="0.25">
      <c r="A428" s="74" t="s">
        <v>663</v>
      </c>
      <c r="B428" s="74" t="s">
        <v>664</v>
      </c>
      <c r="C428" s="78">
        <v>2223010</v>
      </c>
      <c r="D428" s="80" t="s">
        <v>665</v>
      </c>
      <c r="E428" s="83" t="s">
        <v>69</v>
      </c>
    </row>
    <row r="429" spans="1:5" x14ac:dyDescent="0.25">
      <c r="A429" s="74" t="s">
        <v>666</v>
      </c>
      <c r="B429" s="74" t="s">
        <v>664</v>
      </c>
      <c r="C429" s="78">
        <v>2223009</v>
      </c>
      <c r="D429" s="80" t="s">
        <v>667</v>
      </c>
      <c r="E429" s="83" t="s">
        <v>69</v>
      </c>
    </row>
    <row r="430" spans="1:5" x14ac:dyDescent="0.25">
      <c r="A430" s="74" t="s">
        <v>668</v>
      </c>
      <c r="B430" s="74" t="s">
        <v>669</v>
      </c>
      <c r="C430" s="78">
        <v>1516042</v>
      </c>
      <c r="D430" s="80">
        <v>42691120124255</v>
      </c>
      <c r="E430" s="83" t="s">
        <v>55</v>
      </c>
    </row>
    <row r="431" spans="1:5" x14ac:dyDescent="0.25">
      <c r="A431" s="74" t="s">
        <v>670</v>
      </c>
      <c r="B431" s="74" t="s">
        <v>669</v>
      </c>
      <c r="C431" s="78">
        <v>1819074</v>
      </c>
      <c r="D431" s="80">
        <v>42691120137877</v>
      </c>
      <c r="E431" s="83" t="s">
        <v>60</v>
      </c>
    </row>
    <row r="432" spans="1:5" x14ac:dyDescent="0.25">
      <c r="A432" s="74" t="s">
        <v>671</v>
      </c>
      <c r="B432" s="74" t="s">
        <v>669</v>
      </c>
      <c r="C432" s="78">
        <v>1819075</v>
      </c>
      <c r="D432" s="80">
        <v>42691120137885</v>
      </c>
      <c r="E432" s="83" t="s">
        <v>60</v>
      </c>
    </row>
    <row r="433" spans="1:5" x14ac:dyDescent="0.25">
      <c r="A433" s="74" t="s">
        <v>672</v>
      </c>
      <c r="B433" s="74" t="s">
        <v>672</v>
      </c>
      <c r="C433" s="78">
        <v>1718042</v>
      </c>
      <c r="D433" s="80">
        <v>30103060133959</v>
      </c>
      <c r="E433" s="83" t="s">
        <v>83</v>
      </c>
    </row>
    <row r="434" spans="1:5" x14ac:dyDescent="0.25">
      <c r="A434" s="74" t="s">
        <v>673</v>
      </c>
      <c r="B434" s="74" t="s">
        <v>674</v>
      </c>
      <c r="C434" s="78">
        <v>2122019</v>
      </c>
      <c r="D434" s="80" t="s">
        <v>675</v>
      </c>
      <c r="E434" s="83" t="s">
        <v>58</v>
      </c>
    </row>
    <row r="435" spans="1:5" x14ac:dyDescent="0.25">
      <c r="A435" s="74" t="s">
        <v>676</v>
      </c>
      <c r="B435" s="74" t="s">
        <v>676</v>
      </c>
      <c r="C435" s="78">
        <v>1112029</v>
      </c>
      <c r="D435" s="80">
        <v>37683380135913</v>
      </c>
      <c r="E435" s="83" t="s">
        <v>51</v>
      </c>
    </row>
    <row r="436" spans="1:5" x14ac:dyDescent="0.25">
      <c r="A436" s="74" t="s">
        <v>677</v>
      </c>
      <c r="B436" s="74" t="s">
        <v>677</v>
      </c>
      <c r="C436" s="78">
        <v>1213036</v>
      </c>
      <c r="D436" s="80">
        <v>1100170125567</v>
      </c>
      <c r="E436" s="83" t="s">
        <v>49</v>
      </c>
    </row>
    <row r="437" spans="1:5" x14ac:dyDescent="0.25">
      <c r="A437" s="74" t="s">
        <v>678</v>
      </c>
      <c r="B437" s="74" t="s">
        <v>679</v>
      </c>
      <c r="C437" s="78">
        <v>1516043</v>
      </c>
      <c r="D437" s="80">
        <v>19101990132605</v>
      </c>
      <c r="E437" s="83" t="s">
        <v>55</v>
      </c>
    </row>
    <row r="438" spans="1:5" x14ac:dyDescent="0.25">
      <c r="A438" s="74" t="s">
        <v>680</v>
      </c>
      <c r="B438" s="74" t="s">
        <v>680</v>
      </c>
      <c r="C438" s="78">
        <v>1617048</v>
      </c>
      <c r="D438" s="80">
        <v>30664230131417</v>
      </c>
      <c r="E438" s="83" t="s">
        <v>96</v>
      </c>
    </row>
    <row r="439" spans="1:5" x14ac:dyDescent="0.25">
      <c r="A439" s="74" t="s">
        <v>681</v>
      </c>
      <c r="B439" s="74" t="s">
        <v>682</v>
      </c>
      <c r="C439" s="78">
        <v>2223003</v>
      </c>
      <c r="D439" s="80" t="s">
        <v>683</v>
      </c>
      <c r="E439" s="83" t="s">
        <v>69</v>
      </c>
    </row>
    <row r="440" spans="1:5" x14ac:dyDescent="0.25">
      <c r="A440" s="74" t="s">
        <v>684</v>
      </c>
      <c r="B440" s="74" t="s">
        <v>682</v>
      </c>
      <c r="C440" s="78">
        <v>1819050</v>
      </c>
      <c r="D440" s="80">
        <v>30103060137000</v>
      </c>
      <c r="E440" s="83" t="s">
        <v>60</v>
      </c>
    </row>
    <row r="441" spans="1:5" x14ac:dyDescent="0.25">
      <c r="A441" s="74" t="s">
        <v>685</v>
      </c>
      <c r="B441" s="74" t="s">
        <v>682</v>
      </c>
      <c r="C441" s="78">
        <v>1516045</v>
      </c>
      <c r="D441" s="80">
        <v>30103060132613</v>
      </c>
      <c r="E441" s="83" t="s">
        <v>55</v>
      </c>
    </row>
    <row r="442" spans="1:5" x14ac:dyDescent="0.25">
      <c r="A442" s="74" t="s">
        <v>686</v>
      </c>
      <c r="B442" s="74" t="s">
        <v>686</v>
      </c>
      <c r="C442" s="78">
        <v>1516046</v>
      </c>
      <c r="D442" s="80">
        <v>7616630130930</v>
      </c>
      <c r="E442" s="83" t="s">
        <v>55</v>
      </c>
    </row>
    <row r="443" spans="1:5" x14ac:dyDescent="0.25">
      <c r="A443" s="74" t="s">
        <v>687</v>
      </c>
      <c r="B443" s="74" t="s">
        <v>688</v>
      </c>
      <c r="C443" s="78">
        <v>1314031</v>
      </c>
      <c r="D443" s="80">
        <v>34752830108860</v>
      </c>
      <c r="E443" s="83" t="s">
        <v>131</v>
      </c>
    </row>
    <row r="444" spans="1:5" x14ac:dyDescent="0.25">
      <c r="A444" s="74" t="s">
        <v>689</v>
      </c>
      <c r="B444" s="74" t="s">
        <v>689</v>
      </c>
      <c r="C444" s="78">
        <v>2122018</v>
      </c>
      <c r="D444" s="80" t="s">
        <v>690</v>
      </c>
      <c r="E444" s="83" t="s">
        <v>58</v>
      </c>
    </row>
    <row r="445" spans="1:5" x14ac:dyDescent="0.25">
      <c r="A445" s="74" t="s">
        <v>691</v>
      </c>
      <c r="B445" s="74" t="s">
        <v>692</v>
      </c>
      <c r="C445" s="78">
        <v>1920020</v>
      </c>
      <c r="D445" s="80">
        <v>1612590106906</v>
      </c>
      <c r="E445" s="83" t="s">
        <v>155</v>
      </c>
    </row>
    <row r="446" spans="1:5" x14ac:dyDescent="0.25">
      <c r="A446" s="74" t="s">
        <v>693</v>
      </c>
      <c r="B446" s="74" t="s">
        <v>693</v>
      </c>
      <c r="C446" s="78">
        <v>1617013</v>
      </c>
      <c r="D446" s="80">
        <v>49709530105866</v>
      </c>
      <c r="E446" s="83" t="s">
        <v>96</v>
      </c>
    </row>
    <row r="447" spans="1:5" x14ac:dyDescent="0.25">
      <c r="A447" s="74" t="s">
        <v>694</v>
      </c>
      <c r="B447" s="74" t="s">
        <v>694</v>
      </c>
      <c r="C447" s="78">
        <v>1617058</v>
      </c>
      <c r="D447" s="80">
        <v>10625470135103</v>
      </c>
      <c r="E447" s="83" t="s">
        <v>96</v>
      </c>
    </row>
    <row r="448" spans="1:5" x14ac:dyDescent="0.25">
      <c r="A448" s="74" t="s">
        <v>695</v>
      </c>
      <c r="B448" s="74" t="s">
        <v>695</v>
      </c>
      <c r="C448" s="78">
        <v>1112030</v>
      </c>
      <c r="D448" s="80">
        <v>1100170124172</v>
      </c>
      <c r="E448" s="83" t="s">
        <v>51</v>
      </c>
    </row>
    <row r="449" spans="1:5" x14ac:dyDescent="0.25">
      <c r="A449" s="74" t="s">
        <v>696</v>
      </c>
      <c r="B449" s="74" t="s">
        <v>697</v>
      </c>
      <c r="C449" s="78">
        <v>2021037</v>
      </c>
      <c r="D449" s="80" t="s">
        <v>698</v>
      </c>
      <c r="E449" s="83" t="s">
        <v>125</v>
      </c>
    </row>
  </sheetData>
  <sheetProtection algorithmName="SHA-512" hashValue="GWy9297s89FAem73J5t45i9KoDghA00sPYwc7/wQX+/B4/75zLSbf7hsg9vM3cGq/YXGPQA9Jq0/5Pq+5jAJBA==" saltValue="1NeaopOQb/kP0x2JjOkpuw==" spinCount="100000" sheet="1"/>
  <autoFilter ref="A1:E449" xr:uid="{46071EE7-4FF3-46BE-AE66-5687DFA74E11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87D6E-A1D9-45C5-B92D-97CDF41197B6}">
  <sheetPr filterMode="1"/>
  <dimension ref="A1:Z448"/>
  <sheetViews>
    <sheetView workbookViewId="0">
      <pane xSplit="3" ySplit="2" topLeftCell="G9" activePane="bottomRight" state="frozen"/>
      <selection activeCell="D6" sqref="D6"/>
      <selection pane="topRight" activeCell="D6" sqref="D6"/>
      <selection pane="bottomLeft" activeCell="D6" sqref="D6"/>
      <selection pane="bottomRight" activeCell="T449" sqref="T449"/>
    </sheetView>
  </sheetViews>
  <sheetFormatPr defaultColWidth="13.85546875" defaultRowHeight="15" x14ac:dyDescent="0.25"/>
  <cols>
    <col min="1" max="1" width="8.7109375" bestFit="1" customWidth="1"/>
    <col min="2" max="2" width="16.5703125" style="11" bestFit="1" customWidth="1"/>
    <col min="26" max="26" width="0" hidden="1" customWidth="1"/>
  </cols>
  <sheetData>
    <row r="1" spans="1:26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</row>
    <row r="2" spans="1:26" s="28" customFormat="1" ht="30" x14ac:dyDescent="0.25">
      <c r="A2" s="28" t="s">
        <v>45</v>
      </c>
      <c r="B2" s="15" t="s">
        <v>3</v>
      </c>
      <c r="C2" s="28" t="s">
        <v>4</v>
      </c>
      <c r="D2" s="29" t="s">
        <v>18</v>
      </c>
      <c r="E2" s="29" t="s">
        <v>701</v>
      </c>
      <c r="F2" s="29" t="s">
        <v>700</v>
      </c>
      <c r="G2" s="30" t="s">
        <v>17</v>
      </c>
      <c r="H2" s="30" t="s">
        <v>701</v>
      </c>
      <c r="I2" s="30" t="s">
        <v>700</v>
      </c>
      <c r="J2" s="31" t="s">
        <v>13</v>
      </c>
      <c r="K2" s="31" t="s">
        <v>701</v>
      </c>
      <c r="L2" s="31" t="s">
        <v>700</v>
      </c>
      <c r="M2" s="32" t="s">
        <v>14</v>
      </c>
      <c r="N2" s="32" t="s">
        <v>701</v>
      </c>
      <c r="O2" s="32" t="s">
        <v>700</v>
      </c>
      <c r="P2" s="33" t="s">
        <v>15</v>
      </c>
      <c r="Q2" s="33" t="s">
        <v>701</v>
      </c>
      <c r="R2" s="33" t="s">
        <v>700</v>
      </c>
      <c r="S2" s="29" t="s">
        <v>19</v>
      </c>
      <c r="T2" s="29" t="s">
        <v>701</v>
      </c>
      <c r="U2" s="29" t="s">
        <v>700</v>
      </c>
      <c r="V2" s="30" t="s">
        <v>46</v>
      </c>
      <c r="W2" s="30" t="s">
        <v>701</v>
      </c>
      <c r="X2" s="30" t="s">
        <v>700</v>
      </c>
    </row>
    <row r="3" spans="1:26" hidden="1" x14ac:dyDescent="0.25">
      <c r="A3">
        <v>1213001</v>
      </c>
      <c r="B3" s="12">
        <v>43694270125617</v>
      </c>
      <c r="C3" t="s">
        <v>49</v>
      </c>
      <c r="D3" t="s">
        <v>721</v>
      </c>
      <c r="E3" t="s">
        <v>739</v>
      </c>
      <c r="F3" t="s">
        <v>739</v>
      </c>
      <c r="G3" t="s">
        <v>721</v>
      </c>
      <c r="H3" t="s">
        <v>739</v>
      </c>
      <c r="I3" t="s">
        <v>739</v>
      </c>
      <c r="J3" t="s">
        <v>721</v>
      </c>
      <c r="K3" t="s">
        <v>39</v>
      </c>
      <c r="L3" t="s">
        <v>35</v>
      </c>
      <c r="M3" t="s">
        <v>721</v>
      </c>
      <c r="N3" t="s">
        <v>39</v>
      </c>
      <c r="O3" t="s">
        <v>35</v>
      </c>
      <c r="P3" t="s">
        <v>710</v>
      </c>
      <c r="Q3" t="s">
        <v>41</v>
      </c>
      <c r="R3" t="s">
        <v>41</v>
      </c>
      <c r="S3" t="s">
        <v>710</v>
      </c>
      <c r="T3" t="s">
        <v>41</v>
      </c>
      <c r="U3" t="s">
        <v>41</v>
      </c>
      <c r="V3" t="s">
        <v>710</v>
      </c>
      <c r="W3" t="s">
        <v>41</v>
      </c>
      <c r="X3" t="s">
        <v>41</v>
      </c>
    </row>
    <row r="4" spans="1:26" hidden="1" x14ac:dyDescent="0.25">
      <c r="A4">
        <v>1112002</v>
      </c>
      <c r="B4" s="12">
        <v>43104390116814</v>
      </c>
      <c r="C4" t="s">
        <v>51</v>
      </c>
      <c r="D4" t="s">
        <v>721</v>
      </c>
      <c r="E4" t="s">
        <v>739</v>
      </c>
      <c r="F4" t="s">
        <v>739</v>
      </c>
      <c r="G4" t="s">
        <v>721</v>
      </c>
      <c r="H4" t="s">
        <v>739</v>
      </c>
      <c r="I4" t="s">
        <v>739</v>
      </c>
      <c r="J4" t="s">
        <v>710</v>
      </c>
      <c r="K4" t="s">
        <v>41</v>
      </c>
      <c r="L4" t="s">
        <v>41</v>
      </c>
      <c r="M4" t="s">
        <v>721</v>
      </c>
      <c r="N4" t="s">
        <v>39</v>
      </c>
      <c r="O4" t="s">
        <v>35</v>
      </c>
      <c r="P4" t="s">
        <v>710</v>
      </c>
      <c r="Q4" t="s">
        <v>41</v>
      </c>
      <c r="R4" t="s">
        <v>41</v>
      </c>
      <c r="S4" t="s">
        <v>710</v>
      </c>
      <c r="T4" t="s">
        <v>41</v>
      </c>
      <c r="U4" t="s">
        <v>41</v>
      </c>
      <c r="V4" t="s">
        <v>710</v>
      </c>
      <c r="W4" t="s">
        <v>41</v>
      </c>
      <c r="X4" t="s">
        <v>41</v>
      </c>
    </row>
    <row r="5" spans="1:26" hidden="1" x14ac:dyDescent="0.25">
      <c r="A5">
        <v>1415007</v>
      </c>
      <c r="B5" s="12">
        <v>43694500129247</v>
      </c>
      <c r="C5" t="s">
        <v>53</v>
      </c>
      <c r="D5" t="s">
        <v>721</v>
      </c>
      <c r="E5" t="s">
        <v>739</v>
      </c>
      <c r="F5" t="s">
        <v>739</v>
      </c>
      <c r="G5" t="s">
        <v>721</v>
      </c>
      <c r="H5" t="s">
        <v>739</v>
      </c>
      <c r="I5" t="s">
        <v>739</v>
      </c>
      <c r="J5" t="s">
        <v>710</v>
      </c>
      <c r="K5" t="s">
        <v>41</v>
      </c>
      <c r="L5" t="s">
        <v>41</v>
      </c>
      <c r="M5" t="s">
        <v>721</v>
      </c>
      <c r="N5" t="s">
        <v>39</v>
      </c>
      <c r="O5" t="s">
        <v>35</v>
      </c>
      <c r="P5" t="s">
        <v>721</v>
      </c>
      <c r="Q5" t="s">
        <v>39</v>
      </c>
      <c r="R5" t="s">
        <v>35</v>
      </c>
      <c r="S5" t="s">
        <v>710</v>
      </c>
      <c r="T5" t="s">
        <v>41</v>
      </c>
      <c r="U5" t="s">
        <v>41</v>
      </c>
      <c r="V5" t="s">
        <v>710</v>
      </c>
      <c r="W5" t="s">
        <v>41</v>
      </c>
      <c r="X5" t="s">
        <v>41</v>
      </c>
    </row>
    <row r="6" spans="1:26" hidden="1" x14ac:dyDescent="0.25">
      <c r="A6">
        <v>1516006</v>
      </c>
      <c r="B6" s="12">
        <v>43696660131656</v>
      </c>
      <c r="C6" t="s">
        <v>55</v>
      </c>
      <c r="D6" t="s">
        <v>721</v>
      </c>
      <c r="E6" t="s">
        <v>739</v>
      </c>
      <c r="F6" t="s">
        <v>739</v>
      </c>
      <c r="G6" t="s">
        <v>721</v>
      </c>
      <c r="H6" t="s">
        <v>739</v>
      </c>
      <c r="I6" t="s">
        <v>739</v>
      </c>
      <c r="J6" t="s">
        <v>710</v>
      </c>
      <c r="K6" t="s">
        <v>41</v>
      </c>
      <c r="L6" t="s">
        <v>41</v>
      </c>
      <c r="M6" t="s">
        <v>721</v>
      </c>
      <c r="N6" t="s">
        <v>39</v>
      </c>
      <c r="O6" t="s">
        <v>35</v>
      </c>
      <c r="P6" t="s">
        <v>721</v>
      </c>
      <c r="Q6" t="s">
        <v>39</v>
      </c>
      <c r="R6" t="s">
        <v>35</v>
      </c>
      <c r="S6" t="s">
        <v>710</v>
      </c>
      <c r="T6" t="s">
        <v>41</v>
      </c>
      <c r="U6" t="s">
        <v>41</v>
      </c>
      <c r="V6" t="s">
        <v>710</v>
      </c>
      <c r="W6" t="s">
        <v>41</v>
      </c>
      <c r="X6" t="s">
        <v>41</v>
      </c>
    </row>
    <row r="7" spans="1:26" hidden="1" x14ac:dyDescent="0.25">
      <c r="A7">
        <v>1213006</v>
      </c>
      <c r="B7" s="12">
        <v>1612590111476</v>
      </c>
      <c r="C7" t="s">
        <v>49</v>
      </c>
      <c r="D7" t="s">
        <v>721</v>
      </c>
      <c r="E7" t="s">
        <v>739</v>
      </c>
      <c r="F7" t="s">
        <v>739</v>
      </c>
      <c r="G7" t="s">
        <v>721</v>
      </c>
      <c r="H7" t="s">
        <v>739</v>
      </c>
      <c r="I7" t="s">
        <v>739</v>
      </c>
      <c r="J7" t="s">
        <v>721</v>
      </c>
      <c r="K7" t="s">
        <v>39</v>
      </c>
      <c r="L7" t="s">
        <v>35</v>
      </c>
      <c r="M7" t="s">
        <v>721</v>
      </c>
      <c r="N7" t="s">
        <v>39</v>
      </c>
      <c r="O7" t="s">
        <v>35</v>
      </c>
      <c r="P7" t="s">
        <v>721</v>
      </c>
      <c r="Q7" t="s">
        <v>39</v>
      </c>
      <c r="R7" t="s">
        <v>35</v>
      </c>
      <c r="S7" t="s">
        <v>710</v>
      </c>
      <c r="T7" t="s">
        <v>41</v>
      </c>
      <c r="U7" t="s">
        <v>41</v>
      </c>
      <c r="V7" t="s">
        <v>710</v>
      </c>
      <c r="W7" t="s">
        <v>41</v>
      </c>
      <c r="X7" t="s">
        <v>41</v>
      </c>
    </row>
    <row r="8" spans="1:26" hidden="1" x14ac:dyDescent="0.25">
      <c r="A8">
        <v>2122003</v>
      </c>
      <c r="B8" s="12">
        <v>4614240141085</v>
      </c>
      <c r="C8" t="s">
        <v>58</v>
      </c>
      <c r="D8" t="s">
        <v>721</v>
      </c>
      <c r="E8" t="s">
        <v>739</v>
      </c>
      <c r="F8" t="s">
        <v>739</v>
      </c>
      <c r="G8" t="s">
        <v>721</v>
      </c>
      <c r="H8" t="s">
        <v>739</v>
      </c>
      <c r="I8" t="s">
        <v>739</v>
      </c>
      <c r="J8" t="s">
        <v>710</v>
      </c>
      <c r="K8" t="s">
        <v>41</v>
      </c>
      <c r="L8" t="s">
        <v>41</v>
      </c>
      <c r="M8" t="s">
        <v>735</v>
      </c>
      <c r="N8" t="s">
        <v>41</v>
      </c>
      <c r="O8" t="s">
        <v>41</v>
      </c>
      <c r="P8" t="s">
        <v>735</v>
      </c>
      <c r="Q8" t="s">
        <v>41</v>
      </c>
      <c r="R8" t="s">
        <v>41</v>
      </c>
      <c r="S8" t="s">
        <v>710</v>
      </c>
      <c r="T8" t="s">
        <v>41</v>
      </c>
      <c r="U8" t="s">
        <v>41</v>
      </c>
      <c r="V8" t="s">
        <v>710</v>
      </c>
      <c r="W8" t="s">
        <v>41</v>
      </c>
      <c r="X8" t="s">
        <v>41</v>
      </c>
    </row>
    <row r="9" spans="1:26" hidden="1" x14ac:dyDescent="0.25">
      <c r="A9">
        <v>1819066</v>
      </c>
      <c r="B9" s="12">
        <v>461510110338</v>
      </c>
      <c r="C9" t="s">
        <v>60</v>
      </c>
      <c r="D9" t="s">
        <v>721</v>
      </c>
      <c r="E9" t="s">
        <v>739</v>
      </c>
      <c r="F9" t="s">
        <v>739</v>
      </c>
      <c r="G9" t="s">
        <v>721</v>
      </c>
      <c r="H9" t="s">
        <v>739</v>
      </c>
      <c r="I9" t="s">
        <v>739</v>
      </c>
      <c r="J9" t="s">
        <v>710</v>
      </c>
      <c r="K9" t="s">
        <v>41</v>
      </c>
      <c r="L9" t="s">
        <v>41</v>
      </c>
      <c r="M9" t="s">
        <v>710</v>
      </c>
      <c r="N9" t="s">
        <v>41</v>
      </c>
      <c r="O9" t="s">
        <v>41</v>
      </c>
      <c r="P9" t="s">
        <v>710</v>
      </c>
      <c r="Q9" t="s">
        <v>41</v>
      </c>
      <c r="R9" t="s">
        <v>41</v>
      </c>
      <c r="S9" t="s">
        <v>710</v>
      </c>
      <c r="T9" t="s">
        <v>41</v>
      </c>
      <c r="U9" t="s">
        <v>41</v>
      </c>
      <c r="V9" t="s">
        <v>710</v>
      </c>
      <c r="W9" t="s">
        <v>41</v>
      </c>
      <c r="X9" t="s">
        <v>41</v>
      </c>
      <c r="Z9" t="s">
        <v>40</v>
      </c>
    </row>
    <row r="10" spans="1:26" hidden="1" x14ac:dyDescent="0.25">
      <c r="A10">
        <v>2021043</v>
      </c>
      <c r="B10" s="12" t="s">
        <v>613</v>
      </c>
      <c r="C10" t="s">
        <v>125</v>
      </c>
      <c r="D10" t="s">
        <v>721</v>
      </c>
      <c r="E10" t="s">
        <v>739</v>
      </c>
      <c r="F10" t="s">
        <v>739</v>
      </c>
      <c r="G10" t="s">
        <v>721</v>
      </c>
      <c r="H10" t="s">
        <v>739</v>
      </c>
      <c r="I10" t="s">
        <v>739</v>
      </c>
      <c r="J10" t="s">
        <v>710</v>
      </c>
      <c r="K10" t="s">
        <v>41</v>
      </c>
      <c r="L10" t="s">
        <v>41</v>
      </c>
      <c r="M10" t="s">
        <v>721</v>
      </c>
      <c r="N10" t="s">
        <v>39</v>
      </c>
      <c r="O10" t="s">
        <v>35</v>
      </c>
      <c r="P10" t="s">
        <v>721</v>
      </c>
      <c r="Q10" t="s">
        <v>39</v>
      </c>
      <c r="R10" t="s">
        <v>35</v>
      </c>
      <c r="S10" t="s">
        <v>710</v>
      </c>
      <c r="T10" t="s">
        <v>41</v>
      </c>
      <c r="U10" t="s">
        <v>41</v>
      </c>
      <c r="V10" t="s">
        <v>710</v>
      </c>
      <c r="W10" t="s">
        <v>41</v>
      </c>
      <c r="X10" t="s">
        <v>41</v>
      </c>
      <c r="Z10" t="s">
        <v>39</v>
      </c>
    </row>
    <row r="11" spans="1:26" hidden="1" x14ac:dyDescent="0.25">
      <c r="A11">
        <v>2223004</v>
      </c>
      <c r="B11" s="12" t="s">
        <v>68</v>
      </c>
      <c r="C11" t="s">
        <v>69</v>
      </c>
      <c r="D11" t="s">
        <v>721</v>
      </c>
      <c r="E11" t="s">
        <v>739</v>
      </c>
      <c r="F11" t="s">
        <v>739</v>
      </c>
      <c r="G11" t="s">
        <v>721</v>
      </c>
      <c r="H11" t="s">
        <v>739</v>
      </c>
      <c r="I11" t="s">
        <v>739</v>
      </c>
      <c r="J11" t="s">
        <v>710</v>
      </c>
      <c r="K11" t="s">
        <v>41</v>
      </c>
      <c r="L11" t="s">
        <v>41</v>
      </c>
      <c r="M11" t="s">
        <v>735</v>
      </c>
      <c r="N11" t="s">
        <v>41</v>
      </c>
      <c r="O11" t="s">
        <v>41</v>
      </c>
      <c r="P11" t="s">
        <v>735</v>
      </c>
      <c r="Q11" t="s">
        <v>41</v>
      </c>
      <c r="R11" t="s">
        <v>41</v>
      </c>
      <c r="S11" t="s">
        <v>710</v>
      </c>
      <c r="T11" t="s">
        <v>41</v>
      </c>
      <c r="U11" t="s">
        <v>41</v>
      </c>
      <c r="V11" t="s">
        <v>710</v>
      </c>
      <c r="W11" t="s">
        <v>41</v>
      </c>
      <c r="X11" t="s">
        <v>41</v>
      </c>
      <c r="Z11" t="s">
        <v>34</v>
      </c>
    </row>
    <row r="12" spans="1:26" hidden="1" x14ac:dyDescent="0.25">
      <c r="A12">
        <v>2223006</v>
      </c>
      <c r="B12" s="12" t="s">
        <v>71</v>
      </c>
      <c r="C12" t="s">
        <v>69</v>
      </c>
      <c r="D12" t="s">
        <v>721</v>
      </c>
      <c r="E12" t="s">
        <v>739</v>
      </c>
      <c r="F12" t="s">
        <v>739</v>
      </c>
      <c r="G12" t="s">
        <v>721</v>
      </c>
      <c r="H12" t="s">
        <v>739</v>
      </c>
      <c r="I12" t="s">
        <v>739</v>
      </c>
      <c r="J12" t="s">
        <v>710</v>
      </c>
      <c r="K12" t="s">
        <v>41</v>
      </c>
      <c r="L12" t="s">
        <v>41</v>
      </c>
      <c r="M12" t="s">
        <v>735</v>
      </c>
      <c r="N12" t="s">
        <v>41</v>
      </c>
      <c r="O12" t="s">
        <v>41</v>
      </c>
      <c r="P12" t="s">
        <v>735</v>
      </c>
      <c r="Q12" t="s">
        <v>41</v>
      </c>
      <c r="R12" t="s">
        <v>41</v>
      </c>
      <c r="S12" t="s">
        <v>710</v>
      </c>
      <c r="T12" t="s">
        <v>41</v>
      </c>
      <c r="U12" t="s">
        <v>41</v>
      </c>
      <c r="V12" t="s">
        <v>710</v>
      </c>
      <c r="W12" t="s">
        <v>41</v>
      </c>
      <c r="X12" t="s">
        <v>41</v>
      </c>
      <c r="Z12" t="s">
        <v>33</v>
      </c>
    </row>
    <row r="13" spans="1:26" hidden="1" x14ac:dyDescent="0.25">
      <c r="A13" s="78">
        <v>1011022</v>
      </c>
      <c r="B13" s="12">
        <v>1611190130609</v>
      </c>
      <c r="C13" t="s">
        <v>76</v>
      </c>
      <c r="D13" t="s">
        <v>721</v>
      </c>
      <c r="E13" t="s">
        <v>739</v>
      </c>
      <c r="F13" t="s">
        <v>739</v>
      </c>
      <c r="G13" t="s">
        <v>721</v>
      </c>
      <c r="H13" t="s">
        <v>739</v>
      </c>
      <c r="I13" t="s">
        <v>739</v>
      </c>
      <c r="J13" t="s">
        <v>710</v>
      </c>
      <c r="K13" t="s">
        <v>41</v>
      </c>
      <c r="L13" t="s">
        <v>41</v>
      </c>
      <c r="M13" t="s">
        <v>721</v>
      </c>
      <c r="N13" t="s">
        <v>39</v>
      </c>
      <c r="O13" t="s">
        <v>35</v>
      </c>
      <c r="P13" t="s">
        <v>710</v>
      </c>
      <c r="Q13" t="s">
        <v>41</v>
      </c>
      <c r="R13" t="s">
        <v>41</v>
      </c>
      <c r="S13" t="s">
        <v>721</v>
      </c>
      <c r="T13" t="s">
        <v>36</v>
      </c>
      <c r="U13" t="s">
        <v>36</v>
      </c>
      <c r="V13" t="s">
        <v>710</v>
      </c>
      <c r="W13" t="s">
        <v>41</v>
      </c>
      <c r="X13" t="s">
        <v>41</v>
      </c>
      <c r="Z13" t="s">
        <v>41</v>
      </c>
    </row>
    <row r="14" spans="1:26" hidden="1" x14ac:dyDescent="0.25">
      <c r="A14">
        <v>1011001</v>
      </c>
      <c r="B14" s="12">
        <v>37683380111898</v>
      </c>
      <c r="C14" t="s">
        <v>76</v>
      </c>
      <c r="D14" t="s">
        <v>721</v>
      </c>
      <c r="E14" t="s">
        <v>739</v>
      </c>
      <c r="F14" t="s">
        <v>739</v>
      </c>
      <c r="G14" t="s">
        <v>721</v>
      </c>
      <c r="H14" t="s">
        <v>739</v>
      </c>
      <c r="I14" t="s">
        <v>739</v>
      </c>
      <c r="J14" t="s">
        <v>710</v>
      </c>
      <c r="K14" t="s">
        <v>41</v>
      </c>
      <c r="L14" t="s">
        <v>41</v>
      </c>
      <c r="M14" t="s">
        <v>721</v>
      </c>
      <c r="N14" t="s">
        <v>39</v>
      </c>
      <c r="O14" t="s">
        <v>35</v>
      </c>
      <c r="P14" t="s">
        <v>710</v>
      </c>
      <c r="Q14" t="s">
        <v>41</v>
      </c>
      <c r="R14" t="s">
        <v>41</v>
      </c>
      <c r="S14" t="s">
        <v>710</v>
      </c>
      <c r="T14" t="s">
        <v>41</v>
      </c>
      <c r="U14" t="s">
        <v>41</v>
      </c>
      <c r="V14" t="s">
        <v>710</v>
      </c>
      <c r="W14" t="s">
        <v>41</v>
      </c>
      <c r="X14" t="s">
        <v>41</v>
      </c>
    </row>
    <row r="15" spans="1:26" hidden="1" x14ac:dyDescent="0.25">
      <c r="A15">
        <v>2122010</v>
      </c>
      <c r="B15" s="12" t="s">
        <v>79</v>
      </c>
      <c r="C15" t="s">
        <v>58</v>
      </c>
      <c r="D15" t="s">
        <v>721</v>
      </c>
      <c r="E15" t="s">
        <v>739</v>
      </c>
      <c r="F15" t="s">
        <v>739</v>
      </c>
      <c r="G15" t="s">
        <v>721</v>
      </c>
      <c r="H15" t="s">
        <v>739</v>
      </c>
      <c r="I15" t="s">
        <v>739</v>
      </c>
      <c r="J15" t="s">
        <v>710</v>
      </c>
      <c r="K15" t="s">
        <v>41</v>
      </c>
      <c r="L15" t="s">
        <v>41</v>
      </c>
      <c r="M15" t="s">
        <v>721</v>
      </c>
      <c r="N15" t="s">
        <v>39</v>
      </c>
      <c r="O15" t="s">
        <v>35</v>
      </c>
      <c r="P15" t="s">
        <v>721</v>
      </c>
      <c r="Q15" t="s">
        <v>39</v>
      </c>
      <c r="R15" t="s">
        <v>35</v>
      </c>
      <c r="S15" t="s">
        <v>710</v>
      </c>
      <c r="T15" t="s">
        <v>41</v>
      </c>
      <c r="U15" t="s">
        <v>41</v>
      </c>
      <c r="V15" t="s">
        <v>710</v>
      </c>
      <c r="W15" t="s">
        <v>41</v>
      </c>
      <c r="X15" t="s">
        <v>41</v>
      </c>
      <c r="Z15" t="s">
        <v>42</v>
      </c>
    </row>
    <row r="16" spans="1:26" hidden="1" x14ac:dyDescent="0.25">
      <c r="A16">
        <v>2122011</v>
      </c>
      <c r="B16" s="12" t="s">
        <v>81</v>
      </c>
      <c r="C16" t="s">
        <v>58</v>
      </c>
      <c r="D16" t="s">
        <v>721</v>
      </c>
      <c r="E16" t="s">
        <v>739</v>
      </c>
      <c r="F16" t="s">
        <v>739</v>
      </c>
      <c r="G16" t="s">
        <v>721</v>
      </c>
      <c r="H16" t="s">
        <v>739</v>
      </c>
      <c r="I16" t="s">
        <v>739</v>
      </c>
      <c r="J16" t="s">
        <v>710</v>
      </c>
      <c r="K16" t="s">
        <v>41</v>
      </c>
      <c r="L16" t="s">
        <v>41</v>
      </c>
      <c r="M16" t="s">
        <v>721</v>
      </c>
      <c r="N16" t="s">
        <v>39</v>
      </c>
      <c r="O16" t="s">
        <v>35</v>
      </c>
      <c r="P16" t="s">
        <v>721</v>
      </c>
      <c r="Q16" t="s">
        <v>39</v>
      </c>
      <c r="R16" t="s">
        <v>35</v>
      </c>
      <c r="S16" t="s">
        <v>710</v>
      </c>
      <c r="T16" t="s">
        <v>41</v>
      </c>
      <c r="U16" t="s">
        <v>41</v>
      </c>
      <c r="V16" t="s">
        <v>710</v>
      </c>
      <c r="W16" t="s">
        <v>41</v>
      </c>
      <c r="X16" t="s">
        <v>41</v>
      </c>
      <c r="Z16" t="s">
        <v>36</v>
      </c>
    </row>
    <row r="17" spans="1:26" hidden="1" x14ac:dyDescent="0.25">
      <c r="A17">
        <v>1718025</v>
      </c>
      <c r="B17" s="12">
        <v>19101990135368</v>
      </c>
      <c r="C17" t="s">
        <v>83</v>
      </c>
      <c r="D17" t="s">
        <v>721</v>
      </c>
      <c r="E17" t="s">
        <v>739</v>
      </c>
      <c r="F17" t="s">
        <v>739</v>
      </c>
      <c r="G17" t="s">
        <v>721</v>
      </c>
      <c r="H17" t="s">
        <v>739</v>
      </c>
      <c r="I17" t="s">
        <v>739</v>
      </c>
      <c r="J17" t="s">
        <v>710</v>
      </c>
      <c r="K17" t="s">
        <v>41</v>
      </c>
      <c r="L17" t="s">
        <v>41</v>
      </c>
      <c r="M17" t="s">
        <v>710</v>
      </c>
      <c r="N17" t="s">
        <v>41</v>
      </c>
      <c r="O17" t="s">
        <v>41</v>
      </c>
      <c r="P17" t="s">
        <v>710</v>
      </c>
      <c r="Q17" t="s">
        <v>41</v>
      </c>
      <c r="R17" t="s">
        <v>41</v>
      </c>
      <c r="S17" t="s">
        <v>710</v>
      </c>
      <c r="T17" t="s">
        <v>41</v>
      </c>
      <c r="U17" t="s">
        <v>41</v>
      </c>
      <c r="V17" t="s">
        <v>710</v>
      </c>
      <c r="W17" t="s">
        <v>41</v>
      </c>
      <c r="X17" t="s">
        <v>41</v>
      </c>
      <c r="Z17" t="s">
        <v>33</v>
      </c>
    </row>
    <row r="18" spans="1:26" hidden="1" x14ac:dyDescent="0.25">
      <c r="A18">
        <v>1516007</v>
      </c>
      <c r="B18" s="12">
        <v>43694270132274</v>
      </c>
      <c r="C18" t="s">
        <v>55</v>
      </c>
      <c r="D18" t="s">
        <v>721</v>
      </c>
      <c r="E18" t="s">
        <v>739</v>
      </c>
      <c r="F18" t="s">
        <v>739</v>
      </c>
      <c r="G18" t="s">
        <v>721</v>
      </c>
      <c r="H18" t="s">
        <v>739</v>
      </c>
      <c r="I18" t="s">
        <v>739</v>
      </c>
      <c r="J18" t="s">
        <v>710</v>
      </c>
      <c r="K18" t="s">
        <v>41</v>
      </c>
      <c r="L18" t="s">
        <v>41</v>
      </c>
      <c r="M18" t="s">
        <v>710</v>
      </c>
      <c r="N18" t="s">
        <v>41</v>
      </c>
      <c r="O18" t="s">
        <v>41</v>
      </c>
      <c r="P18" t="s">
        <v>710</v>
      </c>
      <c r="Q18" t="s">
        <v>41</v>
      </c>
      <c r="R18" t="s">
        <v>41</v>
      </c>
      <c r="S18" t="s">
        <v>721</v>
      </c>
      <c r="T18" t="s">
        <v>39</v>
      </c>
      <c r="U18" t="s">
        <v>35</v>
      </c>
      <c r="V18" t="s">
        <v>710</v>
      </c>
      <c r="W18" t="s">
        <v>41</v>
      </c>
      <c r="X18" t="s">
        <v>41</v>
      </c>
      <c r="Z18" t="s">
        <v>35</v>
      </c>
    </row>
    <row r="19" spans="1:26" hidden="1" x14ac:dyDescent="0.25">
      <c r="A19">
        <v>1213002</v>
      </c>
      <c r="B19" s="12">
        <v>43693690125526</v>
      </c>
      <c r="C19" t="s">
        <v>49</v>
      </c>
      <c r="D19" t="s">
        <v>721</v>
      </c>
      <c r="E19" t="s">
        <v>739</v>
      </c>
      <c r="F19" t="s">
        <v>739</v>
      </c>
      <c r="G19" t="s">
        <v>721</v>
      </c>
      <c r="H19" t="s">
        <v>739</v>
      </c>
      <c r="I19" t="s">
        <v>739</v>
      </c>
      <c r="J19" t="s">
        <v>710</v>
      </c>
      <c r="K19" t="s">
        <v>41</v>
      </c>
      <c r="L19" t="s">
        <v>41</v>
      </c>
      <c r="M19" t="s">
        <v>710</v>
      </c>
      <c r="N19" t="s">
        <v>41</v>
      </c>
      <c r="O19" t="s">
        <v>41</v>
      </c>
      <c r="P19" t="s">
        <v>710</v>
      </c>
      <c r="Q19" t="s">
        <v>41</v>
      </c>
      <c r="R19" t="s">
        <v>41</v>
      </c>
      <c r="S19" t="s">
        <v>710</v>
      </c>
      <c r="T19" t="s">
        <v>41</v>
      </c>
      <c r="U19" t="s">
        <v>41</v>
      </c>
      <c r="V19" t="s">
        <v>710</v>
      </c>
      <c r="W19" t="s">
        <v>41</v>
      </c>
      <c r="X19" t="s">
        <v>41</v>
      </c>
      <c r="Z19" t="s">
        <v>41</v>
      </c>
    </row>
    <row r="20" spans="1:26" hidden="1" x14ac:dyDescent="0.25">
      <c r="A20">
        <v>1415008</v>
      </c>
      <c r="B20" s="12">
        <v>43104390129213</v>
      </c>
      <c r="C20" t="s">
        <v>53</v>
      </c>
      <c r="D20" t="s">
        <v>721</v>
      </c>
      <c r="E20" t="s">
        <v>739</v>
      </c>
      <c r="F20" t="s">
        <v>739</v>
      </c>
      <c r="G20" t="s">
        <v>721</v>
      </c>
      <c r="H20" t="s">
        <v>739</v>
      </c>
      <c r="I20" t="s">
        <v>739</v>
      </c>
      <c r="J20" t="s">
        <v>710</v>
      </c>
      <c r="K20" t="s">
        <v>41</v>
      </c>
      <c r="L20" t="s">
        <v>41</v>
      </c>
      <c r="M20" t="s">
        <v>710</v>
      </c>
      <c r="N20" t="s">
        <v>41</v>
      </c>
      <c r="O20" t="s">
        <v>41</v>
      </c>
      <c r="P20" t="s">
        <v>710</v>
      </c>
      <c r="Q20" t="s">
        <v>41</v>
      </c>
      <c r="R20" t="s">
        <v>41</v>
      </c>
      <c r="S20" t="s">
        <v>710</v>
      </c>
      <c r="T20" t="s">
        <v>41</v>
      </c>
      <c r="U20" t="s">
        <v>41</v>
      </c>
      <c r="V20" t="s">
        <v>710</v>
      </c>
      <c r="W20" t="s">
        <v>41</v>
      </c>
      <c r="X20" t="s">
        <v>41</v>
      </c>
    </row>
    <row r="21" spans="1:26" hidden="1" x14ac:dyDescent="0.25">
      <c r="A21">
        <v>1718043</v>
      </c>
      <c r="B21" s="12">
        <v>36750510136432</v>
      </c>
      <c r="C21" t="s">
        <v>83</v>
      </c>
      <c r="D21" t="s">
        <v>721</v>
      </c>
      <c r="E21" t="s">
        <v>739</v>
      </c>
      <c r="F21" t="s">
        <v>739</v>
      </c>
      <c r="G21" t="s">
        <v>721</v>
      </c>
      <c r="H21" t="s">
        <v>739</v>
      </c>
      <c r="I21" t="s">
        <v>739</v>
      </c>
      <c r="J21" t="s">
        <v>710</v>
      </c>
      <c r="K21" t="s">
        <v>41</v>
      </c>
      <c r="L21" t="s">
        <v>41</v>
      </c>
      <c r="M21" t="s">
        <v>721</v>
      </c>
      <c r="N21" t="s">
        <v>39</v>
      </c>
      <c r="O21" t="s">
        <v>36</v>
      </c>
      <c r="P21" t="s">
        <v>721</v>
      </c>
      <c r="Q21" t="s">
        <v>39</v>
      </c>
      <c r="R21" t="s">
        <v>35</v>
      </c>
      <c r="S21" t="s">
        <v>721</v>
      </c>
      <c r="T21" t="s">
        <v>39</v>
      </c>
      <c r="U21" t="s">
        <v>35</v>
      </c>
      <c r="V21" t="s">
        <v>710</v>
      </c>
      <c r="W21" t="s">
        <v>41</v>
      </c>
      <c r="X21" t="s">
        <v>41</v>
      </c>
    </row>
    <row r="22" spans="1:26" hidden="1" x14ac:dyDescent="0.25">
      <c r="A22">
        <v>2122012</v>
      </c>
      <c r="B22" s="12" t="s">
        <v>90</v>
      </c>
      <c r="C22" t="s">
        <v>58</v>
      </c>
      <c r="D22" t="s">
        <v>721</v>
      </c>
      <c r="E22" t="s">
        <v>739</v>
      </c>
      <c r="F22" t="s">
        <v>739</v>
      </c>
      <c r="G22" t="s">
        <v>721</v>
      </c>
      <c r="H22" t="s">
        <v>739</v>
      </c>
      <c r="I22" t="s">
        <v>739</v>
      </c>
      <c r="J22" t="s">
        <v>710</v>
      </c>
      <c r="K22" t="s">
        <v>41</v>
      </c>
      <c r="L22" t="s">
        <v>41</v>
      </c>
      <c r="M22" t="s">
        <v>735</v>
      </c>
      <c r="N22" t="s">
        <v>41</v>
      </c>
      <c r="O22" t="s">
        <v>41</v>
      </c>
      <c r="P22" t="s">
        <v>735</v>
      </c>
      <c r="Q22" t="s">
        <v>41</v>
      </c>
      <c r="R22" t="s">
        <v>41</v>
      </c>
      <c r="S22" t="s">
        <v>710</v>
      </c>
      <c r="T22" t="s">
        <v>41</v>
      </c>
      <c r="U22" t="s">
        <v>41</v>
      </c>
      <c r="V22" t="s">
        <v>710</v>
      </c>
      <c r="W22" t="s">
        <v>41</v>
      </c>
      <c r="X22" t="s">
        <v>41</v>
      </c>
    </row>
    <row r="23" spans="1:26" hidden="1" x14ac:dyDescent="0.25">
      <c r="A23">
        <v>2223005</v>
      </c>
      <c r="B23" s="12" t="s">
        <v>73</v>
      </c>
      <c r="C23" t="s">
        <v>69</v>
      </c>
      <c r="D23" t="s">
        <v>721</v>
      </c>
      <c r="E23" t="s">
        <v>739</v>
      </c>
      <c r="F23" t="s">
        <v>739</v>
      </c>
      <c r="G23" t="s">
        <v>721</v>
      </c>
      <c r="H23" t="s">
        <v>739</v>
      </c>
      <c r="I23" t="s">
        <v>739</v>
      </c>
      <c r="J23" t="s">
        <v>710</v>
      </c>
      <c r="K23" t="s">
        <v>41</v>
      </c>
      <c r="L23" t="s">
        <v>41</v>
      </c>
      <c r="M23" t="s">
        <v>735</v>
      </c>
      <c r="N23" t="s">
        <v>41</v>
      </c>
      <c r="O23" t="s">
        <v>41</v>
      </c>
      <c r="P23" t="s">
        <v>735</v>
      </c>
      <c r="Q23" t="s">
        <v>41</v>
      </c>
      <c r="R23" t="s">
        <v>41</v>
      </c>
      <c r="S23" t="s">
        <v>710</v>
      </c>
      <c r="T23" t="s">
        <v>41</v>
      </c>
      <c r="U23" t="s">
        <v>41</v>
      </c>
      <c r="V23" t="s">
        <v>710</v>
      </c>
      <c r="W23" t="s">
        <v>41</v>
      </c>
      <c r="X23" t="s">
        <v>41</v>
      </c>
    </row>
    <row r="24" spans="1:26" hidden="1" x14ac:dyDescent="0.25">
      <c r="A24">
        <v>2021001</v>
      </c>
      <c r="B24" s="12" t="s">
        <v>572</v>
      </c>
      <c r="C24" t="s">
        <v>125</v>
      </c>
      <c r="D24" t="s">
        <v>721</v>
      </c>
      <c r="E24" t="s">
        <v>739</v>
      </c>
      <c r="F24" t="s">
        <v>739</v>
      </c>
      <c r="G24" t="s">
        <v>721</v>
      </c>
      <c r="H24" t="s">
        <v>739</v>
      </c>
      <c r="I24" t="s">
        <v>739</v>
      </c>
      <c r="J24" t="s">
        <v>710</v>
      </c>
      <c r="K24" t="s">
        <v>41</v>
      </c>
      <c r="L24" t="s">
        <v>41</v>
      </c>
      <c r="M24" t="s">
        <v>721</v>
      </c>
      <c r="N24" t="s">
        <v>39</v>
      </c>
      <c r="O24" t="s">
        <v>35</v>
      </c>
      <c r="P24" t="s">
        <v>710</v>
      </c>
      <c r="Q24" t="s">
        <v>41</v>
      </c>
      <c r="R24" t="s">
        <v>41</v>
      </c>
      <c r="S24" t="s">
        <v>721</v>
      </c>
      <c r="T24" t="s">
        <v>39</v>
      </c>
      <c r="U24" t="s">
        <v>36</v>
      </c>
      <c r="V24" t="s">
        <v>710</v>
      </c>
      <c r="W24" t="s">
        <v>41</v>
      </c>
      <c r="X24" t="s">
        <v>41</v>
      </c>
    </row>
    <row r="25" spans="1:26" hidden="1" x14ac:dyDescent="0.25">
      <c r="A25">
        <v>1516008</v>
      </c>
      <c r="B25" s="12">
        <v>37683380136663</v>
      </c>
      <c r="C25" t="s">
        <v>55</v>
      </c>
      <c r="D25" t="s">
        <v>721</v>
      </c>
      <c r="E25" t="s">
        <v>739</v>
      </c>
      <c r="F25" t="s">
        <v>739</v>
      </c>
      <c r="G25" t="s">
        <v>721</v>
      </c>
      <c r="H25" t="s">
        <v>739</v>
      </c>
      <c r="I25" t="s">
        <v>739</v>
      </c>
      <c r="J25" t="s">
        <v>710</v>
      </c>
      <c r="K25" t="s">
        <v>41</v>
      </c>
      <c r="L25" t="s">
        <v>41</v>
      </c>
      <c r="M25" t="s">
        <v>721</v>
      </c>
      <c r="N25" t="s">
        <v>39</v>
      </c>
      <c r="O25" t="s">
        <v>35</v>
      </c>
      <c r="P25" t="s">
        <v>721</v>
      </c>
      <c r="Q25" t="s">
        <v>39</v>
      </c>
      <c r="R25" t="s">
        <v>35</v>
      </c>
      <c r="S25" t="s">
        <v>710</v>
      </c>
      <c r="T25" t="s">
        <v>41</v>
      </c>
      <c r="U25" t="s">
        <v>41</v>
      </c>
      <c r="V25" t="s">
        <v>710</v>
      </c>
      <c r="W25" t="s">
        <v>41</v>
      </c>
      <c r="X25" t="s">
        <v>41</v>
      </c>
    </row>
    <row r="26" spans="1:26" hidden="1" x14ac:dyDescent="0.25">
      <c r="A26">
        <v>1415034</v>
      </c>
      <c r="B26" s="12" t="s">
        <v>598</v>
      </c>
      <c r="C26" t="s">
        <v>53</v>
      </c>
      <c r="D26" t="s">
        <v>721</v>
      </c>
      <c r="E26" t="s">
        <v>739</v>
      </c>
      <c r="F26" t="s">
        <v>739</v>
      </c>
      <c r="G26" t="s">
        <v>721</v>
      </c>
      <c r="H26" t="s">
        <v>739</v>
      </c>
      <c r="I26" t="s">
        <v>739</v>
      </c>
      <c r="J26" t="s">
        <v>710</v>
      </c>
      <c r="K26" t="s">
        <v>41</v>
      </c>
      <c r="L26" t="s">
        <v>41</v>
      </c>
      <c r="M26" t="s">
        <v>710</v>
      </c>
      <c r="N26" t="s">
        <v>41</v>
      </c>
      <c r="O26" t="s">
        <v>41</v>
      </c>
      <c r="P26" t="s">
        <v>710</v>
      </c>
      <c r="Q26" t="s">
        <v>41</v>
      </c>
      <c r="R26" t="s">
        <v>41</v>
      </c>
      <c r="S26" t="s">
        <v>710</v>
      </c>
      <c r="T26" t="s">
        <v>41</v>
      </c>
      <c r="U26" t="s">
        <v>41</v>
      </c>
      <c r="V26" t="s">
        <v>710</v>
      </c>
      <c r="W26" t="s">
        <v>41</v>
      </c>
      <c r="X26" t="s">
        <v>41</v>
      </c>
    </row>
    <row r="27" spans="1:26" hidden="1" x14ac:dyDescent="0.25">
      <c r="A27">
        <v>2021002</v>
      </c>
      <c r="B27" s="12" t="s">
        <v>303</v>
      </c>
      <c r="C27" t="s">
        <v>125</v>
      </c>
      <c r="D27" t="s">
        <v>721</v>
      </c>
      <c r="E27" t="s">
        <v>739</v>
      </c>
      <c r="F27" t="s">
        <v>739</v>
      </c>
      <c r="G27" t="s">
        <v>721</v>
      </c>
      <c r="H27" t="s">
        <v>739</v>
      </c>
      <c r="I27" t="s">
        <v>739</v>
      </c>
      <c r="J27" t="s">
        <v>710</v>
      </c>
      <c r="K27" t="s">
        <v>41</v>
      </c>
      <c r="L27" t="s">
        <v>41</v>
      </c>
      <c r="M27" t="s">
        <v>721</v>
      </c>
      <c r="N27" t="s">
        <v>39</v>
      </c>
      <c r="O27" t="s">
        <v>35</v>
      </c>
      <c r="P27" t="s">
        <v>721</v>
      </c>
      <c r="Q27" t="s">
        <v>39</v>
      </c>
      <c r="R27" t="s">
        <v>35</v>
      </c>
      <c r="S27" t="s">
        <v>721</v>
      </c>
      <c r="T27" t="s">
        <v>39</v>
      </c>
      <c r="U27" t="s">
        <v>35</v>
      </c>
      <c r="V27" t="s">
        <v>710</v>
      </c>
      <c r="W27" t="s">
        <v>41</v>
      </c>
      <c r="X27" t="s">
        <v>41</v>
      </c>
    </row>
    <row r="28" spans="1:26" hidden="1" x14ac:dyDescent="0.25">
      <c r="A28">
        <v>1819030</v>
      </c>
      <c r="B28" s="12">
        <v>19734370137984</v>
      </c>
      <c r="C28" t="s">
        <v>60</v>
      </c>
      <c r="D28" t="s">
        <v>721</v>
      </c>
      <c r="E28" t="s">
        <v>739</v>
      </c>
      <c r="F28" t="s">
        <v>739</v>
      </c>
      <c r="G28" t="s">
        <v>721</v>
      </c>
      <c r="H28" t="s">
        <v>739</v>
      </c>
      <c r="I28" t="s">
        <v>739</v>
      </c>
      <c r="J28" t="s">
        <v>710</v>
      </c>
      <c r="K28" t="s">
        <v>41</v>
      </c>
      <c r="L28" t="s">
        <v>41</v>
      </c>
      <c r="M28" t="s">
        <v>721</v>
      </c>
      <c r="N28" t="s">
        <v>39</v>
      </c>
      <c r="O28" t="s">
        <v>35</v>
      </c>
      <c r="P28" t="s">
        <v>721</v>
      </c>
      <c r="Q28" t="s">
        <v>39</v>
      </c>
      <c r="R28" t="s">
        <v>35</v>
      </c>
      <c r="S28" t="s">
        <v>710</v>
      </c>
      <c r="T28" t="s">
        <v>41</v>
      </c>
      <c r="U28" t="s">
        <v>41</v>
      </c>
      <c r="V28" t="s">
        <v>710</v>
      </c>
      <c r="W28" t="s">
        <v>41</v>
      </c>
      <c r="X28" t="s">
        <v>41</v>
      </c>
    </row>
    <row r="29" spans="1:26" hidden="1" x14ac:dyDescent="0.25">
      <c r="A29">
        <v>2021003</v>
      </c>
      <c r="B29" s="12" t="s">
        <v>306</v>
      </c>
      <c r="C29" t="s">
        <v>125</v>
      </c>
      <c r="D29" t="s">
        <v>721</v>
      </c>
      <c r="E29" t="s">
        <v>739</v>
      </c>
      <c r="F29" t="s">
        <v>739</v>
      </c>
      <c r="G29" t="s">
        <v>721</v>
      </c>
      <c r="H29" t="s">
        <v>739</v>
      </c>
      <c r="I29" t="s">
        <v>739</v>
      </c>
      <c r="J29" t="s">
        <v>710</v>
      </c>
      <c r="K29" t="s">
        <v>41</v>
      </c>
      <c r="L29" t="s">
        <v>41</v>
      </c>
      <c r="M29" t="s">
        <v>721</v>
      </c>
      <c r="N29" t="s">
        <v>39</v>
      </c>
      <c r="O29" t="s">
        <v>35</v>
      </c>
      <c r="P29" t="s">
        <v>721</v>
      </c>
      <c r="Q29" t="s">
        <v>39</v>
      </c>
      <c r="R29" t="s">
        <v>35</v>
      </c>
      <c r="S29" t="s">
        <v>710</v>
      </c>
      <c r="T29" t="s">
        <v>41</v>
      </c>
      <c r="U29" t="s">
        <v>41</v>
      </c>
      <c r="V29" t="s">
        <v>710</v>
      </c>
      <c r="W29" t="s">
        <v>41</v>
      </c>
      <c r="X29" t="s">
        <v>41</v>
      </c>
    </row>
    <row r="30" spans="1:26" hidden="1" x14ac:dyDescent="0.25">
      <c r="A30">
        <v>2021004</v>
      </c>
      <c r="B30" s="12" t="s">
        <v>308</v>
      </c>
      <c r="C30" t="s">
        <v>125</v>
      </c>
      <c r="D30" t="s">
        <v>721</v>
      </c>
      <c r="E30" t="s">
        <v>739</v>
      </c>
      <c r="F30" t="s">
        <v>739</v>
      </c>
      <c r="G30" t="s">
        <v>721</v>
      </c>
      <c r="H30" t="s">
        <v>739</v>
      </c>
      <c r="I30" t="s">
        <v>739</v>
      </c>
      <c r="J30" t="s">
        <v>710</v>
      </c>
      <c r="K30" t="s">
        <v>41</v>
      </c>
      <c r="L30" t="s">
        <v>41</v>
      </c>
      <c r="M30" t="s">
        <v>721</v>
      </c>
      <c r="N30" t="s">
        <v>39</v>
      </c>
      <c r="O30" t="s">
        <v>35</v>
      </c>
      <c r="P30" t="s">
        <v>721</v>
      </c>
      <c r="Q30" t="s">
        <v>39</v>
      </c>
      <c r="R30" t="s">
        <v>35</v>
      </c>
      <c r="S30" t="s">
        <v>710</v>
      </c>
      <c r="T30" t="s">
        <v>41</v>
      </c>
      <c r="U30" t="s">
        <v>41</v>
      </c>
      <c r="V30" t="s">
        <v>710</v>
      </c>
      <c r="W30" t="s">
        <v>41</v>
      </c>
      <c r="X30" t="s">
        <v>41</v>
      </c>
    </row>
    <row r="31" spans="1:26" hidden="1" x14ac:dyDescent="0.25">
      <c r="A31">
        <v>1213021</v>
      </c>
      <c r="B31" s="12">
        <v>19648570112714</v>
      </c>
      <c r="C31" t="s">
        <v>49</v>
      </c>
      <c r="D31" t="s">
        <v>721</v>
      </c>
      <c r="E31" t="s">
        <v>739</v>
      </c>
      <c r="F31" t="s">
        <v>739</v>
      </c>
      <c r="G31" t="s">
        <v>721</v>
      </c>
      <c r="H31" t="s">
        <v>739</v>
      </c>
      <c r="I31" t="s">
        <v>739</v>
      </c>
      <c r="J31" t="s">
        <v>710</v>
      </c>
      <c r="K31" t="s">
        <v>41</v>
      </c>
      <c r="L31" t="s">
        <v>41</v>
      </c>
      <c r="M31" t="s">
        <v>721</v>
      </c>
      <c r="N31" t="s">
        <v>39</v>
      </c>
      <c r="O31" t="s">
        <v>35</v>
      </c>
      <c r="P31" t="s">
        <v>721</v>
      </c>
      <c r="Q31" t="s">
        <v>39</v>
      </c>
      <c r="R31" t="s">
        <v>35</v>
      </c>
      <c r="S31" t="s">
        <v>710</v>
      </c>
      <c r="T31" t="s">
        <v>41</v>
      </c>
      <c r="U31" t="s">
        <v>41</v>
      </c>
      <c r="V31" t="s">
        <v>710</v>
      </c>
      <c r="W31" t="s">
        <v>41</v>
      </c>
      <c r="X31" t="s">
        <v>41</v>
      </c>
    </row>
    <row r="32" spans="1:26" hidden="1" x14ac:dyDescent="0.25">
      <c r="A32">
        <v>1819013</v>
      </c>
      <c r="B32" s="12">
        <v>7616486115703</v>
      </c>
      <c r="C32" t="s">
        <v>60</v>
      </c>
      <c r="D32" t="s">
        <v>721</v>
      </c>
      <c r="E32" t="s">
        <v>739</v>
      </c>
      <c r="F32" t="s">
        <v>739</v>
      </c>
      <c r="G32" t="s">
        <v>721</v>
      </c>
      <c r="H32" t="s">
        <v>739</v>
      </c>
      <c r="I32" t="s">
        <v>739</v>
      </c>
      <c r="J32" t="s">
        <v>710</v>
      </c>
      <c r="K32" t="s">
        <v>41</v>
      </c>
      <c r="L32" t="s">
        <v>41</v>
      </c>
      <c r="M32" t="s">
        <v>721</v>
      </c>
      <c r="N32" t="s">
        <v>39</v>
      </c>
      <c r="O32" t="s">
        <v>35</v>
      </c>
      <c r="P32" t="s">
        <v>721</v>
      </c>
      <c r="Q32" t="s">
        <v>39</v>
      </c>
      <c r="R32" t="s">
        <v>35</v>
      </c>
      <c r="S32" t="s">
        <v>710</v>
      </c>
      <c r="T32" t="s">
        <v>41</v>
      </c>
      <c r="U32" t="s">
        <v>41</v>
      </c>
      <c r="V32" t="s">
        <v>710</v>
      </c>
      <c r="W32" t="s">
        <v>41</v>
      </c>
      <c r="X32" t="s">
        <v>41</v>
      </c>
    </row>
    <row r="33" spans="1:24" hidden="1" x14ac:dyDescent="0.25">
      <c r="A33">
        <v>1819014</v>
      </c>
      <c r="B33" s="12">
        <v>7616480115063</v>
      </c>
      <c r="C33" t="s">
        <v>60</v>
      </c>
      <c r="D33" t="s">
        <v>721</v>
      </c>
      <c r="E33" t="s">
        <v>739</v>
      </c>
      <c r="F33" t="s">
        <v>739</v>
      </c>
      <c r="G33" t="s">
        <v>721</v>
      </c>
      <c r="H33" t="s">
        <v>739</v>
      </c>
      <c r="I33" t="s">
        <v>739</v>
      </c>
      <c r="J33" t="s">
        <v>710</v>
      </c>
      <c r="K33" t="s">
        <v>41</v>
      </c>
      <c r="L33" t="s">
        <v>41</v>
      </c>
      <c r="M33" t="s">
        <v>721</v>
      </c>
      <c r="N33" t="s">
        <v>39</v>
      </c>
      <c r="O33" t="s">
        <v>35</v>
      </c>
      <c r="P33" t="s">
        <v>721</v>
      </c>
      <c r="Q33" t="s">
        <v>39</v>
      </c>
      <c r="R33" t="s">
        <v>35</v>
      </c>
      <c r="S33" t="s">
        <v>710</v>
      </c>
      <c r="T33" t="s">
        <v>41</v>
      </c>
      <c r="U33" t="s">
        <v>41</v>
      </c>
      <c r="V33" t="s">
        <v>710</v>
      </c>
      <c r="W33" t="s">
        <v>41</v>
      </c>
      <c r="X33" t="s">
        <v>41</v>
      </c>
    </row>
    <row r="34" spans="1:24" hidden="1" x14ac:dyDescent="0.25">
      <c r="A34">
        <v>1617014</v>
      </c>
      <c r="B34" s="12">
        <v>1612590115238</v>
      </c>
      <c r="C34" t="s">
        <v>96</v>
      </c>
      <c r="D34" t="s">
        <v>721</v>
      </c>
      <c r="E34" t="s">
        <v>739</v>
      </c>
      <c r="F34" t="s">
        <v>739</v>
      </c>
      <c r="G34" t="s">
        <v>721</v>
      </c>
      <c r="H34" t="s">
        <v>739</v>
      </c>
      <c r="I34" t="s">
        <v>739</v>
      </c>
      <c r="J34" t="s">
        <v>710</v>
      </c>
      <c r="K34" t="s">
        <v>41</v>
      </c>
      <c r="L34" t="s">
        <v>41</v>
      </c>
      <c r="M34" t="s">
        <v>721</v>
      </c>
      <c r="N34" t="s">
        <v>39</v>
      </c>
      <c r="O34" t="s">
        <v>35</v>
      </c>
      <c r="P34" t="s">
        <v>710</v>
      </c>
      <c r="Q34" t="s">
        <v>41</v>
      </c>
      <c r="R34" t="s">
        <v>41</v>
      </c>
      <c r="S34" t="s">
        <v>710</v>
      </c>
      <c r="T34" t="s">
        <v>41</v>
      </c>
      <c r="U34" t="s">
        <v>41</v>
      </c>
      <c r="V34" t="s">
        <v>710</v>
      </c>
      <c r="W34" t="s">
        <v>41</v>
      </c>
      <c r="X34" t="s">
        <v>41</v>
      </c>
    </row>
    <row r="35" spans="1:24" hidden="1" x14ac:dyDescent="0.25">
      <c r="A35">
        <v>1213007</v>
      </c>
      <c r="B35" s="12">
        <v>1612596118608</v>
      </c>
      <c r="C35" t="s">
        <v>49</v>
      </c>
      <c r="D35" t="s">
        <v>721</v>
      </c>
      <c r="E35" t="s">
        <v>739</v>
      </c>
      <c r="F35" t="s">
        <v>739</v>
      </c>
      <c r="G35" t="s">
        <v>721</v>
      </c>
      <c r="H35" t="s">
        <v>739</v>
      </c>
      <c r="I35" t="s">
        <v>739</v>
      </c>
      <c r="J35" t="s">
        <v>710</v>
      </c>
      <c r="K35" t="s">
        <v>41</v>
      </c>
      <c r="L35" t="s">
        <v>41</v>
      </c>
      <c r="M35" t="s">
        <v>721</v>
      </c>
      <c r="N35" t="s">
        <v>39</v>
      </c>
      <c r="O35" t="s">
        <v>35</v>
      </c>
      <c r="P35" t="s">
        <v>721</v>
      </c>
      <c r="Q35" t="s">
        <v>39</v>
      </c>
      <c r="R35" t="s">
        <v>35</v>
      </c>
      <c r="S35" t="s">
        <v>710</v>
      </c>
      <c r="T35" t="s">
        <v>41</v>
      </c>
      <c r="U35" t="s">
        <v>41</v>
      </c>
      <c r="V35" t="s">
        <v>710</v>
      </c>
      <c r="W35" t="s">
        <v>41</v>
      </c>
      <c r="X35" t="s">
        <v>41</v>
      </c>
    </row>
    <row r="36" spans="1:24" hidden="1" x14ac:dyDescent="0.25">
      <c r="A36">
        <v>1617001</v>
      </c>
      <c r="B36" s="12">
        <v>10621660133942</v>
      </c>
      <c r="C36" t="s">
        <v>96</v>
      </c>
      <c r="D36" t="s">
        <v>721</v>
      </c>
      <c r="E36" t="s">
        <v>739</v>
      </c>
      <c r="F36" t="s">
        <v>739</v>
      </c>
      <c r="G36" t="s">
        <v>721</v>
      </c>
      <c r="H36" t="s">
        <v>739</v>
      </c>
      <c r="I36" t="s">
        <v>739</v>
      </c>
      <c r="J36" t="s">
        <v>710</v>
      </c>
      <c r="K36" t="s">
        <v>41</v>
      </c>
      <c r="L36" t="s">
        <v>41</v>
      </c>
      <c r="M36" t="s">
        <v>721</v>
      </c>
      <c r="N36" t="s">
        <v>39</v>
      </c>
      <c r="O36" t="s">
        <v>35</v>
      </c>
      <c r="P36" t="s">
        <v>721</v>
      </c>
      <c r="Q36" t="s">
        <v>39</v>
      </c>
      <c r="R36" t="s">
        <v>35</v>
      </c>
      <c r="S36" t="s">
        <v>710</v>
      </c>
      <c r="T36" t="s">
        <v>41</v>
      </c>
      <c r="U36" t="s">
        <v>41</v>
      </c>
      <c r="V36" t="s">
        <v>710</v>
      </c>
      <c r="W36" t="s">
        <v>41</v>
      </c>
      <c r="X36" t="s">
        <v>41</v>
      </c>
    </row>
    <row r="37" spans="1:24" hidden="1" x14ac:dyDescent="0.25">
      <c r="A37">
        <v>2122009</v>
      </c>
      <c r="B37" s="12" t="s">
        <v>116</v>
      </c>
      <c r="C37" t="s">
        <v>58</v>
      </c>
      <c r="D37" t="s">
        <v>721</v>
      </c>
      <c r="E37" t="s">
        <v>739</v>
      </c>
      <c r="F37" t="s">
        <v>739</v>
      </c>
      <c r="G37" t="s">
        <v>721</v>
      </c>
      <c r="H37" t="s">
        <v>739</v>
      </c>
      <c r="I37" t="s">
        <v>739</v>
      </c>
      <c r="J37" t="s">
        <v>710</v>
      </c>
      <c r="K37" t="s">
        <v>41</v>
      </c>
      <c r="L37" t="s">
        <v>41</v>
      </c>
      <c r="M37" t="s">
        <v>735</v>
      </c>
      <c r="N37" t="s">
        <v>41</v>
      </c>
      <c r="O37" t="s">
        <v>41</v>
      </c>
      <c r="P37" t="s">
        <v>735</v>
      </c>
      <c r="Q37" t="s">
        <v>41</v>
      </c>
      <c r="R37" t="s">
        <v>41</v>
      </c>
      <c r="S37" t="s">
        <v>710</v>
      </c>
      <c r="T37" t="s">
        <v>41</v>
      </c>
      <c r="U37" t="s">
        <v>41</v>
      </c>
      <c r="V37" t="s">
        <v>710</v>
      </c>
      <c r="W37" t="s">
        <v>41</v>
      </c>
      <c r="X37" t="s">
        <v>41</v>
      </c>
    </row>
    <row r="38" spans="1:24" hidden="1" x14ac:dyDescent="0.25">
      <c r="A38">
        <v>1516044</v>
      </c>
      <c r="B38" s="12">
        <v>10621660106740</v>
      </c>
      <c r="C38" t="s">
        <v>55</v>
      </c>
      <c r="D38" t="s">
        <v>721</v>
      </c>
      <c r="E38" t="s">
        <v>739</v>
      </c>
      <c r="F38" t="s">
        <v>739</v>
      </c>
      <c r="G38" t="s">
        <v>721</v>
      </c>
      <c r="H38" t="s">
        <v>739</v>
      </c>
      <c r="I38" t="s">
        <v>739</v>
      </c>
      <c r="J38" t="s">
        <v>710</v>
      </c>
      <c r="K38" t="s">
        <v>41</v>
      </c>
      <c r="L38" t="s">
        <v>41</v>
      </c>
      <c r="M38" t="s">
        <v>721</v>
      </c>
      <c r="N38" t="s">
        <v>39</v>
      </c>
      <c r="O38" t="s">
        <v>35</v>
      </c>
      <c r="P38" t="s">
        <v>721</v>
      </c>
      <c r="Q38" t="s">
        <v>39</v>
      </c>
      <c r="R38" t="s">
        <v>35</v>
      </c>
      <c r="S38" t="s">
        <v>710</v>
      </c>
      <c r="T38" t="s">
        <v>41</v>
      </c>
      <c r="U38" t="s">
        <v>41</v>
      </c>
      <c r="V38" t="s">
        <v>710</v>
      </c>
      <c r="W38" t="s">
        <v>41</v>
      </c>
      <c r="X38" t="s">
        <v>41</v>
      </c>
    </row>
    <row r="39" spans="1:24" hidden="1" x14ac:dyDescent="0.25">
      <c r="A39">
        <v>910003</v>
      </c>
      <c r="B39" s="12">
        <v>34674470120469</v>
      </c>
      <c r="C39" t="s">
        <v>102</v>
      </c>
      <c r="D39" t="s">
        <v>721</v>
      </c>
      <c r="E39" t="s">
        <v>739</v>
      </c>
      <c r="F39" t="s">
        <v>739</v>
      </c>
      <c r="G39" t="s">
        <v>721</v>
      </c>
      <c r="H39" t="s">
        <v>739</v>
      </c>
      <c r="I39" t="s">
        <v>739</v>
      </c>
      <c r="J39" t="s">
        <v>710</v>
      </c>
      <c r="K39" t="s">
        <v>41</v>
      </c>
      <c r="L39" t="s">
        <v>41</v>
      </c>
      <c r="M39" t="s">
        <v>710</v>
      </c>
      <c r="N39" t="s">
        <v>41</v>
      </c>
      <c r="O39" t="s">
        <v>41</v>
      </c>
      <c r="P39" t="s">
        <v>721</v>
      </c>
      <c r="Q39" t="s">
        <v>39</v>
      </c>
      <c r="R39" t="s">
        <v>35</v>
      </c>
      <c r="S39" t="s">
        <v>710</v>
      </c>
      <c r="T39" t="s">
        <v>41</v>
      </c>
      <c r="U39" t="s">
        <v>41</v>
      </c>
      <c r="V39" t="s">
        <v>710</v>
      </c>
      <c r="W39" t="s">
        <v>41</v>
      </c>
      <c r="X39" t="s">
        <v>41</v>
      </c>
    </row>
    <row r="40" spans="1:24" hidden="1" x14ac:dyDescent="0.25">
      <c r="A40">
        <v>1011008</v>
      </c>
      <c r="B40" s="12">
        <v>34674470121467</v>
      </c>
      <c r="C40" t="s">
        <v>76</v>
      </c>
      <c r="D40" t="s">
        <v>721</v>
      </c>
      <c r="E40" t="s">
        <v>739</v>
      </c>
      <c r="F40" t="s">
        <v>739</v>
      </c>
      <c r="G40" t="s">
        <v>721</v>
      </c>
      <c r="H40" t="s">
        <v>739</v>
      </c>
      <c r="I40" t="s">
        <v>739</v>
      </c>
      <c r="J40" t="s">
        <v>710</v>
      </c>
      <c r="K40" t="s">
        <v>41</v>
      </c>
      <c r="L40" t="s">
        <v>41</v>
      </c>
      <c r="M40" t="s">
        <v>710</v>
      </c>
      <c r="N40" t="s">
        <v>41</v>
      </c>
      <c r="O40" t="s">
        <v>41</v>
      </c>
      <c r="P40" t="s">
        <v>721</v>
      </c>
      <c r="Q40" t="s">
        <v>39</v>
      </c>
      <c r="R40" t="s">
        <v>35</v>
      </c>
      <c r="S40" t="s">
        <v>721</v>
      </c>
      <c r="T40" t="s">
        <v>39</v>
      </c>
      <c r="U40" t="s">
        <v>35</v>
      </c>
      <c r="V40" t="s">
        <v>710</v>
      </c>
      <c r="W40" t="s">
        <v>41</v>
      </c>
      <c r="X40" t="s">
        <v>41</v>
      </c>
    </row>
    <row r="41" spans="1:24" hidden="1" x14ac:dyDescent="0.25">
      <c r="A41">
        <v>1011009</v>
      </c>
      <c r="B41" s="12">
        <v>19101990109660</v>
      </c>
      <c r="C41" t="s">
        <v>76</v>
      </c>
      <c r="D41" t="s">
        <v>721</v>
      </c>
      <c r="E41" t="s">
        <v>739</v>
      </c>
      <c r="F41" t="s">
        <v>739</v>
      </c>
      <c r="G41" t="s">
        <v>721</v>
      </c>
      <c r="H41" t="s">
        <v>739</v>
      </c>
      <c r="I41" t="s">
        <v>739</v>
      </c>
      <c r="J41" t="s">
        <v>710</v>
      </c>
      <c r="K41" t="s">
        <v>41</v>
      </c>
      <c r="L41" t="s">
        <v>41</v>
      </c>
      <c r="M41" t="s">
        <v>710</v>
      </c>
      <c r="N41" t="s">
        <v>41</v>
      </c>
      <c r="O41" t="s">
        <v>41</v>
      </c>
      <c r="P41" t="s">
        <v>721</v>
      </c>
      <c r="Q41" t="s">
        <v>39</v>
      </c>
      <c r="R41" t="s">
        <v>35</v>
      </c>
      <c r="S41" t="s">
        <v>710</v>
      </c>
      <c r="T41" t="s">
        <v>41</v>
      </c>
      <c r="U41" t="s">
        <v>41</v>
      </c>
      <c r="V41" t="s">
        <v>710</v>
      </c>
      <c r="W41" t="s">
        <v>41</v>
      </c>
      <c r="X41" t="s">
        <v>41</v>
      </c>
    </row>
    <row r="42" spans="1:24" hidden="1" x14ac:dyDescent="0.25">
      <c r="A42">
        <v>1011010</v>
      </c>
      <c r="B42" s="12">
        <v>39686760121541</v>
      </c>
      <c r="C42" t="s">
        <v>76</v>
      </c>
      <c r="D42" t="s">
        <v>721</v>
      </c>
      <c r="E42" t="s">
        <v>739</v>
      </c>
      <c r="F42" t="s">
        <v>739</v>
      </c>
      <c r="G42" t="s">
        <v>721</v>
      </c>
      <c r="H42" t="s">
        <v>739</v>
      </c>
      <c r="I42" t="s">
        <v>739</v>
      </c>
      <c r="J42" t="s">
        <v>710</v>
      </c>
      <c r="K42" t="s">
        <v>41</v>
      </c>
      <c r="L42" t="s">
        <v>41</v>
      </c>
      <c r="M42" t="s">
        <v>710</v>
      </c>
      <c r="N42" t="s">
        <v>41</v>
      </c>
      <c r="O42" t="s">
        <v>41</v>
      </c>
      <c r="P42" t="s">
        <v>721</v>
      </c>
      <c r="Q42" t="s">
        <v>39</v>
      </c>
      <c r="R42" t="s">
        <v>35</v>
      </c>
      <c r="S42" t="s">
        <v>710</v>
      </c>
      <c r="T42" t="s">
        <v>41</v>
      </c>
      <c r="U42" t="s">
        <v>41</v>
      </c>
      <c r="V42" t="s">
        <v>710</v>
      </c>
      <c r="W42" t="s">
        <v>41</v>
      </c>
      <c r="X42" t="s">
        <v>41</v>
      </c>
    </row>
    <row r="43" spans="1:24" hidden="1" x14ac:dyDescent="0.25">
      <c r="A43">
        <v>2021041</v>
      </c>
      <c r="B43" s="12" t="s">
        <v>124</v>
      </c>
      <c r="C43" t="s">
        <v>125</v>
      </c>
      <c r="D43" t="s">
        <v>721</v>
      </c>
      <c r="E43" t="s">
        <v>739</v>
      </c>
      <c r="F43" t="s">
        <v>739</v>
      </c>
      <c r="G43" t="s">
        <v>721</v>
      </c>
      <c r="H43" t="s">
        <v>739</v>
      </c>
      <c r="I43" t="s">
        <v>739</v>
      </c>
      <c r="J43" t="s">
        <v>710</v>
      </c>
      <c r="K43" t="s">
        <v>41</v>
      </c>
      <c r="L43" t="s">
        <v>41</v>
      </c>
      <c r="M43" t="s">
        <v>710</v>
      </c>
      <c r="N43" t="s">
        <v>41</v>
      </c>
      <c r="O43" t="s">
        <v>41</v>
      </c>
      <c r="P43" t="s">
        <v>721</v>
      </c>
      <c r="Q43" t="s">
        <v>39</v>
      </c>
      <c r="R43" t="s">
        <v>35</v>
      </c>
      <c r="S43" t="s">
        <v>710</v>
      </c>
      <c r="T43" t="s">
        <v>41</v>
      </c>
      <c r="U43" t="s">
        <v>41</v>
      </c>
      <c r="V43" t="s">
        <v>710</v>
      </c>
      <c r="W43" t="s">
        <v>41</v>
      </c>
      <c r="X43" t="s">
        <v>41</v>
      </c>
    </row>
    <row r="44" spans="1:24" hidden="1" x14ac:dyDescent="0.25">
      <c r="A44">
        <v>1011011</v>
      </c>
      <c r="B44" s="12">
        <v>39685850101956</v>
      </c>
      <c r="C44" t="s">
        <v>76</v>
      </c>
      <c r="D44" t="s">
        <v>721</v>
      </c>
      <c r="E44" t="s">
        <v>739</v>
      </c>
      <c r="F44" t="s">
        <v>739</v>
      </c>
      <c r="G44" t="s">
        <v>721</v>
      </c>
      <c r="H44" t="s">
        <v>739</v>
      </c>
      <c r="I44" t="s">
        <v>739</v>
      </c>
      <c r="J44" t="s">
        <v>710</v>
      </c>
      <c r="K44" t="s">
        <v>41</v>
      </c>
      <c r="L44" t="s">
        <v>41</v>
      </c>
      <c r="M44" t="s">
        <v>710</v>
      </c>
      <c r="N44" t="s">
        <v>41</v>
      </c>
      <c r="O44" t="s">
        <v>41</v>
      </c>
      <c r="P44" t="s">
        <v>721</v>
      </c>
      <c r="Q44" t="s">
        <v>39</v>
      </c>
      <c r="R44" t="s">
        <v>35</v>
      </c>
      <c r="S44" t="s">
        <v>710</v>
      </c>
      <c r="T44" t="s">
        <v>41</v>
      </c>
      <c r="U44" t="s">
        <v>41</v>
      </c>
      <c r="V44" t="s">
        <v>710</v>
      </c>
      <c r="W44" t="s">
        <v>41</v>
      </c>
      <c r="X44" t="s">
        <v>41</v>
      </c>
    </row>
    <row r="45" spans="1:24" hidden="1" x14ac:dyDescent="0.25">
      <c r="A45">
        <v>1617002</v>
      </c>
      <c r="B45" s="12">
        <v>39685850133678</v>
      </c>
      <c r="C45" t="s">
        <v>96</v>
      </c>
      <c r="D45" t="s">
        <v>721</v>
      </c>
      <c r="E45" t="s">
        <v>739</v>
      </c>
      <c r="F45" t="s">
        <v>739</v>
      </c>
      <c r="G45" t="s">
        <v>721</v>
      </c>
      <c r="H45" t="s">
        <v>739</v>
      </c>
      <c r="I45" t="s">
        <v>739</v>
      </c>
      <c r="J45" t="s">
        <v>710</v>
      </c>
      <c r="K45" t="s">
        <v>41</v>
      </c>
      <c r="L45" t="s">
        <v>41</v>
      </c>
      <c r="M45" t="s">
        <v>710</v>
      </c>
      <c r="N45" t="s">
        <v>41</v>
      </c>
      <c r="O45" t="s">
        <v>41</v>
      </c>
      <c r="P45" t="s">
        <v>721</v>
      </c>
      <c r="Q45" t="s">
        <v>39</v>
      </c>
      <c r="R45" t="s">
        <v>35</v>
      </c>
      <c r="S45" t="s">
        <v>710</v>
      </c>
      <c r="T45" t="s">
        <v>41</v>
      </c>
      <c r="U45" t="s">
        <v>41</v>
      </c>
      <c r="V45" t="s">
        <v>710</v>
      </c>
      <c r="W45" t="s">
        <v>41</v>
      </c>
      <c r="X45" t="s">
        <v>41</v>
      </c>
    </row>
    <row r="46" spans="1:24" hidden="1" x14ac:dyDescent="0.25">
      <c r="A46">
        <v>809003</v>
      </c>
      <c r="B46" s="12">
        <v>1612590109819</v>
      </c>
      <c r="C46" t="s">
        <v>93</v>
      </c>
      <c r="D46" t="s">
        <v>721</v>
      </c>
      <c r="E46" t="s">
        <v>739</v>
      </c>
      <c r="F46" t="s">
        <v>739</v>
      </c>
      <c r="G46" t="s">
        <v>721</v>
      </c>
      <c r="H46" t="s">
        <v>739</v>
      </c>
      <c r="I46" t="s">
        <v>739</v>
      </c>
      <c r="J46" t="s">
        <v>710</v>
      </c>
      <c r="K46" t="s">
        <v>41</v>
      </c>
      <c r="L46" t="s">
        <v>41</v>
      </c>
      <c r="M46" t="s">
        <v>710</v>
      </c>
      <c r="N46" t="s">
        <v>41</v>
      </c>
      <c r="O46" t="s">
        <v>41</v>
      </c>
      <c r="P46" t="s">
        <v>721</v>
      </c>
      <c r="Q46" t="s">
        <v>39</v>
      </c>
      <c r="R46" t="s">
        <v>35</v>
      </c>
      <c r="S46" t="s">
        <v>721</v>
      </c>
      <c r="T46" t="s">
        <v>39</v>
      </c>
      <c r="U46" t="s">
        <v>35</v>
      </c>
      <c r="V46" t="s">
        <v>710</v>
      </c>
      <c r="W46" t="s">
        <v>41</v>
      </c>
      <c r="X46" t="s">
        <v>41</v>
      </c>
    </row>
    <row r="47" spans="1:24" hidden="1" x14ac:dyDescent="0.25">
      <c r="A47">
        <v>1011012</v>
      </c>
      <c r="B47" s="12">
        <v>34674390102343</v>
      </c>
      <c r="C47" t="s">
        <v>76</v>
      </c>
      <c r="D47" t="s">
        <v>721</v>
      </c>
      <c r="E47" t="s">
        <v>739</v>
      </c>
      <c r="F47" t="s">
        <v>739</v>
      </c>
      <c r="G47" t="s">
        <v>721</v>
      </c>
      <c r="H47" t="s">
        <v>739</v>
      </c>
      <c r="I47" t="s">
        <v>739</v>
      </c>
      <c r="J47" t="s">
        <v>710</v>
      </c>
      <c r="K47" t="s">
        <v>41</v>
      </c>
      <c r="L47" t="s">
        <v>41</v>
      </c>
      <c r="M47" t="s">
        <v>710</v>
      </c>
      <c r="N47" t="s">
        <v>41</v>
      </c>
      <c r="O47" t="s">
        <v>41</v>
      </c>
      <c r="P47" t="s">
        <v>721</v>
      </c>
      <c r="Q47" t="s">
        <v>39</v>
      </c>
      <c r="R47" t="s">
        <v>35</v>
      </c>
      <c r="S47" t="s">
        <v>710</v>
      </c>
      <c r="T47" t="s">
        <v>41</v>
      </c>
      <c r="U47" t="s">
        <v>41</v>
      </c>
      <c r="V47" t="s">
        <v>710</v>
      </c>
      <c r="W47" t="s">
        <v>41</v>
      </c>
      <c r="X47" t="s">
        <v>41</v>
      </c>
    </row>
    <row r="48" spans="1:24" hidden="1" x14ac:dyDescent="0.25">
      <c r="A48">
        <v>1314002</v>
      </c>
      <c r="B48" s="12">
        <v>1612590128413</v>
      </c>
      <c r="C48" t="s">
        <v>131</v>
      </c>
      <c r="D48" t="s">
        <v>721</v>
      </c>
      <c r="E48" t="s">
        <v>739</v>
      </c>
      <c r="F48" t="s">
        <v>739</v>
      </c>
      <c r="G48" t="s">
        <v>721</v>
      </c>
      <c r="H48" t="s">
        <v>739</v>
      </c>
      <c r="I48" t="s">
        <v>739</v>
      </c>
      <c r="J48" t="s">
        <v>710</v>
      </c>
      <c r="K48" t="s">
        <v>41</v>
      </c>
      <c r="L48" t="s">
        <v>41</v>
      </c>
      <c r="M48" t="s">
        <v>710</v>
      </c>
      <c r="N48" t="s">
        <v>41</v>
      </c>
      <c r="O48" t="s">
        <v>41</v>
      </c>
      <c r="P48" t="s">
        <v>721</v>
      </c>
      <c r="Q48" t="s">
        <v>39</v>
      </c>
      <c r="R48" t="s">
        <v>35</v>
      </c>
      <c r="S48" t="s">
        <v>710</v>
      </c>
      <c r="T48" t="s">
        <v>41</v>
      </c>
      <c r="U48" t="s">
        <v>41</v>
      </c>
      <c r="V48" t="s">
        <v>710</v>
      </c>
      <c r="W48" t="s">
        <v>41</v>
      </c>
      <c r="X48" t="s">
        <v>41</v>
      </c>
    </row>
    <row r="49" spans="1:24" hidden="1" x14ac:dyDescent="0.25">
      <c r="A49">
        <v>1011013</v>
      </c>
      <c r="B49" s="12">
        <v>41689990134197</v>
      </c>
      <c r="C49" t="s">
        <v>76</v>
      </c>
      <c r="D49" t="s">
        <v>721</v>
      </c>
      <c r="E49" t="s">
        <v>739</v>
      </c>
      <c r="F49" t="s">
        <v>739</v>
      </c>
      <c r="G49" t="s">
        <v>721</v>
      </c>
      <c r="H49" t="s">
        <v>739</v>
      </c>
      <c r="I49" t="s">
        <v>739</v>
      </c>
      <c r="J49" t="s">
        <v>710</v>
      </c>
      <c r="K49" t="s">
        <v>41</v>
      </c>
      <c r="L49" t="s">
        <v>41</v>
      </c>
      <c r="M49" t="s">
        <v>710</v>
      </c>
      <c r="N49" t="s">
        <v>41</v>
      </c>
      <c r="O49" t="s">
        <v>41</v>
      </c>
      <c r="P49" t="s">
        <v>721</v>
      </c>
      <c r="Q49" t="s">
        <v>39</v>
      </c>
      <c r="R49" t="s">
        <v>35</v>
      </c>
      <c r="S49" t="s">
        <v>710</v>
      </c>
      <c r="T49" t="s">
        <v>41</v>
      </c>
      <c r="U49" t="s">
        <v>41</v>
      </c>
      <c r="V49" t="s">
        <v>710</v>
      </c>
      <c r="W49" t="s">
        <v>41</v>
      </c>
      <c r="X49" t="s">
        <v>41</v>
      </c>
    </row>
    <row r="50" spans="1:24" hidden="1" x14ac:dyDescent="0.25">
      <c r="A50">
        <v>809004</v>
      </c>
      <c r="B50" s="12">
        <v>1612590118224</v>
      </c>
      <c r="C50" t="s">
        <v>93</v>
      </c>
      <c r="D50" t="s">
        <v>721</v>
      </c>
      <c r="E50" t="s">
        <v>739</v>
      </c>
      <c r="F50" t="s">
        <v>739</v>
      </c>
      <c r="G50" t="s">
        <v>721</v>
      </c>
      <c r="H50" t="s">
        <v>739</v>
      </c>
      <c r="I50" t="s">
        <v>739</v>
      </c>
      <c r="J50" t="s">
        <v>710</v>
      </c>
      <c r="K50" t="s">
        <v>41</v>
      </c>
      <c r="L50" t="s">
        <v>41</v>
      </c>
      <c r="M50" t="s">
        <v>710</v>
      </c>
      <c r="N50" t="s">
        <v>41</v>
      </c>
      <c r="O50" t="s">
        <v>41</v>
      </c>
      <c r="P50" t="s">
        <v>721</v>
      </c>
      <c r="Q50" t="s">
        <v>39</v>
      </c>
      <c r="R50" t="s">
        <v>35</v>
      </c>
      <c r="S50" t="s">
        <v>721</v>
      </c>
      <c r="T50" t="s">
        <v>39</v>
      </c>
      <c r="U50" t="s">
        <v>35</v>
      </c>
      <c r="V50" t="s">
        <v>710</v>
      </c>
      <c r="W50" t="s">
        <v>41</v>
      </c>
      <c r="X50" t="s">
        <v>41</v>
      </c>
    </row>
    <row r="51" spans="1:24" hidden="1" x14ac:dyDescent="0.25">
      <c r="A51">
        <v>1011014</v>
      </c>
      <c r="B51" s="12">
        <v>39686760118497</v>
      </c>
      <c r="C51" t="s">
        <v>76</v>
      </c>
      <c r="D51" t="s">
        <v>721</v>
      </c>
      <c r="E51" t="s">
        <v>739</v>
      </c>
      <c r="F51" t="s">
        <v>739</v>
      </c>
      <c r="G51" t="s">
        <v>721</v>
      </c>
      <c r="H51" t="s">
        <v>739</v>
      </c>
      <c r="I51" t="s">
        <v>739</v>
      </c>
      <c r="J51" t="s">
        <v>710</v>
      </c>
      <c r="K51" t="s">
        <v>41</v>
      </c>
      <c r="L51" t="s">
        <v>41</v>
      </c>
      <c r="M51" t="s">
        <v>710</v>
      </c>
      <c r="N51" t="s">
        <v>41</v>
      </c>
      <c r="O51" t="s">
        <v>41</v>
      </c>
      <c r="P51" t="s">
        <v>721</v>
      </c>
      <c r="Q51" t="s">
        <v>39</v>
      </c>
      <c r="R51" t="s">
        <v>35</v>
      </c>
      <c r="S51" t="s">
        <v>710</v>
      </c>
      <c r="T51" t="s">
        <v>41</v>
      </c>
      <c r="U51" t="s">
        <v>41</v>
      </c>
      <c r="V51" t="s">
        <v>710</v>
      </c>
      <c r="W51" t="s">
        <v>41</v>
      </c>
      <c r="X51" t="s">
        <v>41</v>
      </c>
    </row>
    <row r="52" spans="1:24" hidden="1" x14ac:dyDescent="0.25">
      <c r="A52">
        <v>1011015</v>
      </c>
      <c r="B52" s="12">
        <v>1612590130666</v>
      </c>
      <c r="C52" t="s">
        <v>76</v>
      </c>
      <c r="D52" t="s">
        <v>721</v>
      </c>
      <c r="E52" t="s">
        <v>739</v>
      </c>
      <c r="F52" t="s">
        <v>739</v>
      </c>
      <c r="G52" t="s">
        <v>721</v>
      </c>
      <c r="H52" t="s">
        <v>739</v>
      </c>
      <c r="I52" t="s">
        <v>739</v>
      </c>
      <c r="J52" t="s">
        <v>710</v>
      </c>
      <c r="K52" t="s">
        <v>41</v>
      </c>
      <c r="L52" t="s">
        <v>41</v>
      </c>
      <c r="M52" t="s">
        <v>710</v>
      </c>
      <c r="N52" t="s">
        <v>41</v>
      </c>
      <c r="O52" t="s">
        <v>41</v>
      </c>
      <c r="P52" t="s">
        <v>721</v>
      </c>
      <c r="Q52" t="s">
        <v>39</v>
      </c>
      <c r="R52" t="s">
        <v>35</v>
      </c>
      <c r="S52" t="s">
        <v>710</v>
      </c>
      <c r="T52" t="s">
        <v>41</v>
      </c>
      <c r="U52" t="s">
        <v>41</v>
      </c>
      <c r="V52" t="s">
        <v>710</v>
      </c>
      <c r="W52" t="s">
        <v>41</v>
      </c>
      <c r="X52" t="s">
        <v>41</v>
      </c>
    </row>
    <row r="53" spans="1:24" hidden="1" x14ac:dyDescent="0.25">
      <c r="A53">
        <v>1011016</v>
      </c>
      <c r="B53" s="12">
        <v>1612596117568</v>
      </c>
      <c r="C53" t="s">
        <v>76</v>
      </c>
      <c r="D53" t="s">
        <v>721</v>
      </c>
      <c r="E53" t="s">
        <v>739</v>
      </c>
      <c r="F53" t="s">
        <v>739</v>
      </c>
      <c r="G53" t="s">
        <v>721</v>
      </c>
      <c r="H53" t="s">
        <v>739</v>
      </c>
      <c r="I53" t="s">
        <v>739</v>
      </c>
      <c r="J53" t="s">
        <v>710</v>
      </c>
      <c r="K53" t="s">
        <v>41</v>
      </c>
      <c r="L53" t="s">
        <v>41</v>
      </c>
      <c r="M53" t="s">
        <v>710</v>
      </c>
      <c r="N53" t="s">
        <v>41</v>
      </c>
      <c r="O53" t="s">
        <v>41</v>
      </c>
      <c r="P53" t="s">
        <v>721</v>
      </c>
      <c r="Q53" t="s">
        <v>39</v>
      </c>
      <c r="R53" t="s">
        <v>35</v>
      </c>
      <c r="S53" t="s">
        <v>710</v>
      </c>
      <c r="T53" t="s">
        <v>41</v>
      </c>
      <c r="U53" t="s">
        <v>41</v>
      </c>
      <c r="V53" t="s">
        <v>710</v>
      </c>
      <c r="W53" t="s">
        <v>41</v>
      </c>
      <c r="X53" t="s">
        <v>41</v>
      </c>
    </row>
    <row r="54" spans="1:24" hidden="1" x14ac:dyDescent="0.25">
      <c r="A54">
        <v>1011017</v>
      </c>
      <c r="B54" s="12">
        <v>19101990112128</v>
      </c>
      <c r="C54" t="s">
        <v>76</v>
      </c>
      <c r="D54" t="s">
        <v>721</v>
      </c>
      <c r="E54" t="s">
        <v>739</v>
      </c>
      <c r="F54" t="s">
        <v>739</v>
      </c>
      <c r="G54" t="s">
        <v>721</v>
      </c>
      <c r="H54" t="s">
        <v>739</v>
      </c>
      <c r="I54" t="s">
        <v>739</v>
      </c>
      <c r="J54" t="s">
        <v>710</v>
      </c>
      <c r="K54" t="s">
        <v>41</v>
      </c>
      <c r="L54" t="s">
        <v>41</v>
      </c>
      <c r="M54" t="s">
        <v>710</v>
      </c>
      <c r="N54" t="s">
        <v>41</v>
      </c>
      <c r="O54" t="s">
        <v>41</v>
      </c>
      <c r="P54" t="s">
        <v>721</v>
      </c>
      <c r="Q54" t="s">
        <v>39</v>
      </c>
      <c r="R54" t="s">
        <v>35</v>
      </c>
      <c r="S54" t="s">
        <v>710</v>
      </c>
      <c r="T54" t="s">
        <v>41</v>
      </c>
      <c r="U54" t="s">
        <v>41</v>
      </c>
      <c r="V54" t="s">
        <v>710</v>
      </c>
      <c r="W54" t="s">
        <v>41</v>
      </c>
      <c r="X54" t="s">
        <v>41</v>
      </c>
    </row>
    <row r="55" spans="1:24" hidden="1" x14ac:dyDescent="0.25">
      <c r="A55">
        <v>708002</v>
      </c>
      <c r="B55" s="12">
        <v>39686760114876</v>
      </c>
      <c r="C55" t="s">
        <v>139</v>
      </c>
      <c r="D55" t="s">
        <v>721</v>
      </c>
      <c r="E55" t="s">
        <v>739</v>
      </c>
      <c r="F55" t="s">
        <v>739</v>
      </c>
      <c r="G55" t="s">
        <v>721</v>
      </c>
      <c r="H55" t="s">
        <v>739</v>
      </c>
      <c r="I55" t="s">
        <v>739</v>
      </c>
      <c r="J55" t="s">
        <v>710</v>
      </c>
      <c r="K55" t="s">
        <v>41</v>
      </c>
      <c r="L55" t="s">
        <v>41</v>
      </c>
      <c r="M55" t="s">
        <v>710</v>
      </c>
      <c r="N55" t="s">
        <v>41</v>
      </c>
      <c r="O55" t="s">
        <v>41</v>
      </c>
      <c r="P55" t="s">
        <v>721</v>
      </c>
      <c r="Q55" t="s">
        <v>39</v>
      </c>
      <c r="R55" t="s">
        <v>35</v>
      </c>
      <c r="S55" t="s">
        <v>710</v>
      </c>
      <c r="T55" t="s">
        <v>41</v>
      </c>
      <c r="U55" t="s">
        <v>41</v>
      </c>
      <c r="V55" t="s">
        <v>710</v>
      </c>
      <c r="W55" t="s">
        <v>41</v>
      </c>
      <c r="X55" t="s">
        <v>41</v>
      </c>
    </row>
    <row r="56" spans="1:24" hidden="1" x14ac:dyDescent="0.25">
      <c r="A56">
        <v>1516012</v>
      </c>
      <c r="B56" s="12">
        <v>7617960132100</v>
      </c>
      <c r="C56" t="s">
        <v>55</v>
      </c>
      <c r="D56" t="s">
        <v>721</v>
      </c>
      <c r="E56" t="s">
        <v>739</v>
      </c>
      <c r="F56" t="s">
        <v>739</v>
      </c>
      <c r="G56" t="s">
        <v>721</v>
      </c>
      <c r="H56" t="s">
        <v>739</v>
      </c>
      <c r="I56" t="s">
        <v>739</v>
      </c>
      <c r="J56" t="s">
        <v>710</v>
      </c>
      <c r="K56" t="s">
        <v>41</v>
      </c>
      <c r="L56" t="s">
        <v>41</v>
      </c>
      <c r="M56" t="s">
        <v>710</v>
      </c>
      <c r="N56" t="s">
        <v>41</v>
      </c>
      <c r="O56" t="s">
        <v>41</v>
      </c>
      <c r="P56" t="s">
        <v>721</v>
      </c>
      <c r="Q56" t="s">
        <v>39</v>
      </c>
      <c r="R56" t="s">
        <v>35</v>
      </c>
      <c r="S56" t="s">
        <v>710</v>
      </c>
      <c r="T56" t="s">
        <v>41</v>
      </c>
      <c r="U56" t="s">
        <v>41</v>
      </c>
      <c r="V56" t="s">
        <v>710</v>
      </c>
      <c r="W56" t="s">
        <v>41</v>
      </c>
      <c r="X56" t="s">
        <v>41</v>
      </c>
    </row>
    <row r="57" spans="1:24" hidden="1" x14ac:dyDescent="0.25">
      <c r="A57">
        <v>1516013</v>
      </c>
      <c r="B57" s="12">
        <v>7617960132118</v>
      </c>
      <c r="C57" t="s">
        <v>55</v>
      </c>
      <c r="D57" t="s">
        <v>721</v>
      </c>
      <c r="E57" t="s">
        <v>739</v>
      </c>
      <c r="F57" t="s">
        <v>739</v>
      </c>
      <c r="G57" t="s">
        <v>721</v>
      </c>
      <c r="H57" t="s">
        <v>739</v>
      </c>
      <c r="I57" t="s">
        <v>739</v>
      </c>
      <c r="J57" t="s">
        <v>710</v>
      </c>
      <c r="K57" t="s">
        <v>41</v>
      </c>
      <c r="L57" t="s">
        <v>41</v>
      </c>
      <c r="M57" t="s">
        <v>710</v>
      </c>
      <c r="N57" t="s">
        <v>41</v>
      </c>
      <c r="O57" t="s">
        <v>41</v>
      </c>
      <c r="P57" t="s">
        <v>721</v>
      </c>
      <c r="Q57" t="s">
        <v>39</v>
      </c>
      <c r="R57" t="s">
        <v>35</v>
      </c>
      <c r="S57" t="s">
        <v>710</v>
      </c>
      <c r="T57" t="s">
        <v>41</v>
      </c>
      <c r="U57" t="s">
        <v>41</v>
      </c>
      <c r="V57" t="s">
        <v>710</v>
      </c>
      <c r="W57" t="s">
        <v>41</v>
      </c>
      <c r="X57" t="s">
        <v>41</v>
      </c>
    </row>
    <row r="58" spans="1:24" hidden="1" x14ac:dyDescent="0.25">
      <c r="A58">
        <v>1011018</v>
      </c>
      <c r="B58" s="12">
        <v>39685856118921</v>
      </c>
      <c r="C58" t="s">
        <v>76</v>
      </c>
      <c r="D58" t="s">
        <v>721</v>
      </c>
      <c r="E58" t="s">
        <v>739</v>
      </c>
      <c r="F58" t="s">
        <v>739</v>
      </c>
      <c r="G58" t="s">
        <v>721</v>
      </c>
      <c r="H58" t="s">
        <v>739</v>
      </c>
      <c r="I58" t="s">
        <v>739</v>
      </c>
      <c r="J58" t="s">
        <v>710</v>
      </c>
      <c r="K58" t="s">
        <v>41</v>
      </c>
      <c r="L58" t="s">
        <v>41</v>
      </c>
      <c r="M58" t="s">
        <v>710</v>
      </c>
      <c r="N58" t="s">
        <v>41</v>
      </c>
      <c r="O58" t="s">
        <v>41</v>
      </c>
      <c r="P58" t="s">
        <v>721</v>
      </c>
      <c r="Q58" t="s">
        <v>39</v>
      </c>
      <c r="R58" t="s">
        <v>35</v>
      </c>
      <c r="S58" t="s">
        <v>710</v>
      </c>
      <c r="T58" t="s">
        <v>41</v>
      </c>
      <c r="U58" t="s">
        <v>41</v>
      </c>
      <c r="V58" t="s">
        <v>710</v>
      </c>
      <c r="W58" t="s">
        <v>41</v>
      </c>
      <c r="X58" t="s">
        <v>41</v>
      </c>
    </row>
    <row r="59" spans="1:24" hidden="1" x14ac:dyDescent="0.25">
      <c r="A59">
        <v>1011019</v>
      </c>
      <c r="B59" s="12">
        <v>39686760108647</v>
      </c>
      <c r="C59" t="s">
        <v>76</v>
      </c>
      <c r="D59" t="s">
        <v>721</v>
      </c>
      <c r="E59" t="s">
        <v>739</v>
      </c>
      <c r="F59" t="s">
        <v>739</v>
      </c>
      <c r="G59" t="s">
        <v>721</v>
      </c>
      <c r="H59" t="s">
        <v>739</v>
      </c>
      <c r="I59" t="s">
        <v>739</v>
      </c>
      <c r="J59" t="s">
        <v>710</v>
      </c>
      <c r="K59" t="s">
        <v>41</v>
      </c>
      <c r="L59" t="s">
        <v>41</v>
      </c>
      <c r="M59" t="s">
        <v>710</v>
      </c>
      <c r="N59" t="s">
        <v>41</v>
      </c>
      <c r="O59" t="s">
        <v>41</v>
      </c>
      <c r="P59" t="s">
        <v>721</v>
      </c>
      <c r="Q59" t="s">
        <v>39</v>
      </c>
      <c r="R59" t="s">
        <v>35</v>
      </c>
      <c r="S59" t="s">
        <v>710</v>
      </c>
      <c r="T59" t="s">
        <v>41</v>
      </c>
      <c r="U59" t="s">
        <v>41</v>
      </c>
      <c r="V59" t="s">
        <v>710</v>
      </c>
      <c r="W59" t="s">
        <v>41</v>
      </c>
      <c r="X59" t="s">
        <v>41</v>
      </c>
    </row>
    <row r="60" spans="1:24" hidden="1" x14ac:dyDescent="0.25">
      <c r="A60">
        <v>2021040</v>
      </c>
      <c r="B60" s="12" t="s">
        <v>145</v>
      </c>
      <c r="C60" t="s">
        <v>125</v>
      </c>
      <c r="D60" t="s">
        <v>721</v>
      </c>
      <c r="E60" t="s">
        <v>739</v>
      </c>
      <c r="F60" t="s">
        <v>739</v>
      </c>
      <c r="G60" t="s">
        <v>721</v>
      </c>
      <c r="H60" t="s">
        <v>739</v>
      </c>
      <c r="I60" t="s">
        <v>739</v>
      </c>
      <c r="J60" t="s">
        <v>710</v>
      </c>
      <c r="K60" t="s">
        <v>41</v>
      </c>
      <c r="L60" t="s">
        <v>41</v>
      </c>
      <c r="M60" t="s">
        <v>735</v>
      </c>
      <c r="N60" t="s">
        <v>41</v>
      </c>
      <c r="O60" t="s">
        <v>41</v>
      </c>
      <c r="P60" t="s">
        <v>735</v>
      </c>
      <c r="Q60" t="s">
        <v>41</v>
      </c>
      <c r="R60" t="s">
        <v>41</v>
      </c>
      <c r="S60" t="s">
        <v>710</v>
      </c>
      <c r="T60" t="s">
        <v>41</v>
      </c>
      <c r="U60" t="s">
        <v>41</v>
      </c>
      <c r="V60" t="s">
        <v>710</v>
      </c>
      <c r="W60" t="s">
        <v>41</v>
      </c>
      <c r="X60" t="s">
        <v>41</v>
      </c>
    </row>
    <row r="61" spans="1:24" hidden="1" x14ac:dyDescent="0.25">
      <c r="A61">
        <v>607001</v>
      </c>
      <c r="B61" s="12">
        <v>50710430112292</v>
      </c>
      <c r="C61" t="s">
        <v>147</v>
      </c>
      <c r="D61" t="s">
        <v>721</v>
      </c>
      <c r="E61" t="s">
        <v>739</v>
      </c>
      <c r="F61" t="s">
        <v>739</v>
      </c>
      <c r="G61" t="s">
        <v>721</v>
      </c>
      <c r="H61" t="s">
        <v>739</v>
      </c>
      <c r="I61" t="s">
        <v>739</v>
      </c>
      <c r="J61" t="s">
        <v>710</v>
      </c>
      <c r="K61" t="s">
        <v>41</v>
      </c>
      <c r="L61" t="s">
        <v>41</v>
      </c>
      <c r="M61" t="s">
        <v>710</v>
      </c>
      <c r="N61" t="s">
        <v>41</v>
      </c>
      <c r="O61" t="s">
        <v>41</v>
      </c>
      <c r="P61" t="s">
        <v>721</v>
      </c>
      <c r="Q61" t="s">
        <v>39</v>
      </c>
      <c r="R61" t="s">
        <v>35</v>
      </c>
      <c r="S61" t="s">
        <v>710</v>
      </c>
      <c r="T61" t="s">
        <v>41</v>
      </c>
      <c r="U61" t="s">
        <v>41</v>
      </c>
      <c r="V61" t="s">
        <v>710</v>
      </c>
      <c r="W61" t="s">
        <v>41</v>
      </c>
      <c r="X61" t="s">
        <v>41</v>
      </c>
    </row>
    <row r="62" spans="1:24" hidden="1" x14ac:dyDescent="0.25">
      <c r="A62">
        <v>1415009</v>
      </c>
      <c r="B62" s="12">
        <v>1612590130732</v>
      </c>
      <c r="C62" t="s">
        <v>53</v>
      </c>
      <c r="D62" t="s">
        <v>721</v>
      </c>
      <c r="E62" t="s">
        <v>739</v>
      </c>
      <c r="F62" t="s">
        <v>739</v>
      </c>
      <c r="G62" t="s">
        <v>721</v>
      </c>
      <c r="H62" t="s">
        <v>739</v>
      </c>
      <c r="I62" t="s">
        <v>739</v>
      </c>
      <c r="J62" t="s">
        <v>710</v>
      </c>
      <c r="K62" t="s">
        <v>41</v>
      </c>
      <c r="L62" t="s">
        <v>41</v>
      </c>
      <c r="M62" t="s">
        <v>710</v>
      </c>
      <c r="N62" t="s">
        <v>41</v>
      </c>
      <c r="O62" t="s">
        <v>41</v>
      </c>
      <c r="P62" t="s">
        <v>721</v>
      </c>
      <c r="Q62" t="s">
        <v>39</v>
      </c>
      <c r="R62" t="s">
        <v>35</v>
      </c>
      <c r="S62" t="s">
        <v>710</v>
      </c>
      <c r="T62" t="s">
        <v>41</v>
      </c>
      <c r="U62" t="s">
        <v>41</v>
      </c>
      <c r="V62" t="s">
        <v>710</v>
      </c>
      <c r="W62" t="s">
        <v>41</v>
      </c>
      <c r="X62" t="s">
        <v>41</v>
      </c>
    </row>
    <row r="63" spans="1:24" hidden="1" x14ac:dyDescent="0.25">
      <c r="A63">
        <v>1819031</v>
      </c>
      <c r="B63" s="12">
        <v>50711670137265</v>
      </c>
      <c r="C63" t="s">
        <v>60</v>
      </c>
      <c r="D63" t="s">
        <v>721</v>
      </c>
      <c r="E63" t="s">
        <v>739</v>
      </c>
      <c r="F63" t="s">
        <v>739</v>
      </c>
      <c r="G63" t="s">
        <v>721</v>
      </c>
      <c r="H63" t="s">
        <v>739</v>
      </c>
      <c r="I63" t="s">
        <v>739</v>
      </c>
      <c r="J63" t="s">
        <v>710</v>
      </c>
      <c r="K63" t="s">
        <v>41</v>
      </c>
      <c r="L63" t="s">
        <v>41</v>
      </c>
      <c r="M63" t="s">
        <v>710</v>
      </c>
      <c r="N63" t="s">
        <v>41</v>
      </c>
      <c r="O63" t="s">
        <v>41</v>
      </c>
      <c r="P63" t="s">
        <v>721</v>
      </c>
      <c r="Q63" t="s">
        <v>39</v>
      </c>
      <c r="R63" t="s">
        <v>35</v>
      </c>
      <c r="S63" t="s">
        <v>710</v>
      </c>
      <c r="T63" t="s">
        <v>41</v>
      </c>
      <c r="U63" t="s">
        <v>41</v>
      </c>
      <c r="V63" t="s">
        <v>710</v>
      </c>
      <c r="W63" t="s">
        <v>41</v>
      </c>
      <c r="X63" t="s">
        <v>41</v>
      </c>
    </row>
    <row r="64" spans="1:24" hidden="1" x14ac:dyDescent="0.25">
      <c r="A64">
        <v>910006</v>
      </c>
      <c r="B64" s="12">
        <v>50711750120212</v>
      </c>
      <c r="C64" t="s">
        <v>102</v>
      </c>
      <c r="D64" t="s">
        <v>721</v>
      </c>
      <c r="E64" t="s">
        <v>739</v>
      </c>
      <c r="F64" t="s">
        <v>739</v>
      </c>
      <c r="G64" t="s">
        <v>721</v>
      </c>
      <c r="H64" t="s">
        <v>739</v>
      </c>
      <c r="I64" t="s">
        <v>739</v>
      </c>
      <c r="J64" t="s">
        <v>710</v>
      </c>
      <c r="K64" t="s">
        <v>41</v>
      </c>
      <c r="L64" t="s">
        <v>41</v>
      </c>
      <c r="M64" t="s">
        <v>710</v>
      </c>
      <c r="N64" t="s">
        <v>41</v>
      </c>
      <c r="O64" t="s">
        <v>41</v>
      </c>
      <c r="P64" t="s">
        <v>721</v>
      </c>
      <c r="Q64" t="s">
        <v>39</v>
      </c>
      <c r="R64" t="s">
        <v>35</v>
      </c>
      <c r="S64" t="s">
        <v>710</v>
      </c>
      <c r="T64" t="s">
        <v>41</v>
      </c>
      <c r="U64" t="s">
        <v>41</v>
      </c>
      <c r="V64" t="s">
        <v>710</v>
      </c>
      <c r="W64" t="s">
        <v>41</v>
      </c>
      <c r="X64" t="s">
        <v>41</v>
      </c>
    </row>
    <row r="65" spans="1:24" hidden="1" x14ac:dyDescent="0.25">
      <c r="A65">
        <v>1011020</v>
      </c>
      <c r="B65" s="12">
        <v>39685856116594</v>
      </c>
      <c r="C65" t="s">
        <v>76</v>
      </c>
      <c r="D65" t="s">
        <v>721</v>
      </c>
      <c r="E65" t="s">
        <v>739</v>
      </c>
      <c r="F65" t="s">
        <v>739</v>
      </c>
      <c r="G65" t="s">
        <v>721</v>
      </c>
      <c r="H65" t="s">
        <v>739</v>
      </c>
      <c r="I65" t="s">
        <v>739</v>
      </c>
      <c r="J65" t="s">
        <v>710</v>
      </c>
      <c r="K65" t="s">
        <v>41</v>
      </c>
      <c r="L65" t="s">
        <v>41</v>
      </c>
      <c r="M65" t="s">
        <v>710</v>
      </c>
      <c r="N65" t="s">
        <v>41</v>
      </c>
      <c r="O65" t="s">
        <v>41</v>
      </c>
      <c r="P65" t="s">
        <v>721</v>
      </c>
      <c r="Q65" t="s">
        <v>39</v>
      </c>
      <c r="R65" t="s">
        <v>35</v>
      </c>
      <c r="S65" t="s">
        <v>710</v>
      </c>
      <c r="T65" t="s">
        <v>41</v>
      </c>
      <c r="U65" t="s">
        <v>41</v>
      </c>
      <c r="V65" t="s">
        <v>710</v>
      </c>
      <c r="W65" t="s">
        <v>41</v>
      </c>
      <c r="X65" t="s">
        <v>41</v>
      </c>
    </row>
    <row r="66" spans="1:24" hidden="1" x14ac:dyDescent="0.25">
      <c r="A66">
        <v>1213022</v>
      </c>
      <c r="B66" s="12">
        <v>19753090127100</v>
      </c>
      <c r="C66" t="s">
        <v>49</v>
      </c>
      <c r="D66" t="s">
        <v>721</v>
      </c>
      <c r="E66" t="s">
        <v>739</v>
      </c>
      <c r="F66" t="s">
        <v>739</v>
      </c>
      <c r="G66" t="s">
        <v>721</v>
      </c>
      <c r="H66" t="s">
        <v>739</v>
      </c>
      <c r="I66" t="s">
        <v>739</v>
      </c>
      <c r="J66" t="s">
        <v>710</v>
      </c>
      <c r="K66" t="s">
        <v>41</v>
      </c>
      <c r="L66" t="s">
        <v>41</v>
      </c>
      <c r="M66" t="s">
        <v>721</v>
      </c>
      <c r="N66" t="s">
        <v>39</v>
      </c>
      <c r="O66" t="s">
        <v>35</v>
      </c>
      <c r="P66" t="s">
        <v>721</v>
      </c>
      <c r="Q66" t="s">
        <v>39</v>
      </c>
      <c r="R66" t="s">
        <v>35</v>
      </c>
      <c r="S66" t="s">
        <v>710</v>
      </c>
      <c r="T66" t="s">
        <v>41</v>
      </c>
      <c r="U66" t="s">
        <v>41</v>
      </c>
      <c r="V66" t="s">
        <v>710</v>
      </c>
      <c r="W66" t="s">
        <v>41</v>
      </c>
      <c r="X66" t="s">
        <v>41</v>
      </c>
    </row>
    <row r="67" spans="1:24" hidden="1" x14ac:dyDescent="0.25">
      <c r="A67">
        <v>1516015</v>
      </c>
      <c r="B67" s="12">
        <v>39686270132050</v>
      </c>
      <c r="C67" t="s">
        <v>55</v>
      </c>
      <c r="D67" t="s">
        <v>721</v>
      </c>
      <c r="E67" t="s">
        <v>739</v>
      </c>
      <c r="F67" t="s">
        <v>739</v>
      </c>
      <c r="G67" t="s">
        <v>721</v>
      </c>
      <c r="H67" t="s">
        <v>739</v>
      </c>
      <c r="I67" t="s">
        <v>739</v>
      </c>
      <c r="J67" t="s">
        <v>710</v>
      </c>
      <c r="K67" t="s">
        <v>41</v>
      </c>
      <c r="L67" t="s">
        <v>41</v>
      </c>
      <c r="M67" t="s">
        <v>721</v>
      </c>
      <c r="N67" t="s">
        <v>39</v>
      </c>
      <c r="O67" t="s">
        <v>35</v>
      </c>
      <c r="P67" t="s">
        <v>721</v>
      </c>
      <c r="Q67" t="s">
        <v>39</v>
      </c>
      <c r="R67" t="s">
        <v>35</v>
      </c>
      <c r="S67" t="s">
        <v>710</v>
      </c>
      <c r="T67" t="s">
        <v>41</v>
      </c>
      <c r="U67" t="s">
        <v>41</v>
      </c>
      <c r="V67" t="s">
        <v>710</v>
      </c>
      <c r="W67" t="s">
        <v>41</v>
      </c>
      <c r="X67" t="s">
        <v>41</v>
      </c>
    </row>
    <row r="68" spans="1:24" hidden="1" x14ac:dyDescent="0.25">
      <c r="A68">
        <v>809001</v>
      </c>
      <c r="B68" s="12">
        <v>37683383731395</v>
      </c>
      <c r="C68" t="s">
        <v>93</v>
      </c>
      <c r="D68" t="s">
        <v>721</v>
      </c>
      <c r="E68" t="s">
        <v>739</v>
      </c>
      <c r="F68" t="s">
        <v>739</v>
      </c>
      <c r="G68" t="s">
        <v>721</v>
      </c>
      <c r="H68" t="s">
        <v>739</v>
      </c>
      <c r="I68" t="s">
        <v>739</v>
      </c>
      <c r="J68" t="s">
        <v>721</v>
      </c>
      <c r="K68" t="s">
        <v>39</v>
      </c>
      <c r="L68" t="s">
        <v>35</v>
      </c>
      <c r="M68" t="s">
        <v>721</v>
      </c>
      <c r="N68" t="s">
        <v>39</v>
      </c>
      <c r="O68" t="s">
        <v>35</v>
      </c>
      <c r="P68" t="s">
        <v>721</v>
      </c>
      <c r="Q68" t="s">
        <v>39</v>
      </c>
      <c r="R68" t="s">
        <v>35</v>
      </c>
      <c r="S68" t="s">
        <v>710</v>
      </c>
      <c r="T68" t="s">
        <v>41</v>
      </c>
      <c r="U68" t="s">
        <v>41</v>
      </c>
      <c r="V68" t="s">
        <v>710</v>
      </c>
      <c r="W68" t="s">
        <v>41</v>
      </c>
      <c r="X68" t="s">
        <v>41</v>
      </c>
    </row>
    <row r="69" spans="1:24" hidden="1" x14ac:dyDescent="0.25">
      <c r="A69">
        <v>1819032</v>
      </c>
      <c r="B69" s="12">
        <v>37681060137034</v>
      </c>
      <c r="C69" t="s">
        <v>60</v>
      </c>
      <c r="D69" t="s">
        <v>721</v>
      </c>
      <c r="E69" t="s">
        <v>739</v>
      </c>
      <c r="F69" t="s">
        <v>739</v>
      </c>
      <c r="G69" t="s">
        <v>721</v>
      </c>
      <c r="H69" t="s">
        <v>739</v>
      </c>
      <c r="I69" t="s">
        <v>739</v>
      </c>
      <c r="J69" t="s">
        <v>710</v>
      </c>
      <c r="K69" t="s">
        <v>41</v>
      </c>
      <c r="L69" t="s">
        <v>41</v>
      </c>
      <c r="M69" t="s">
        <v>710</v>
      </c>
      <c r="N69" t="s">
        <v>41</v>
      </c>
      <c r="O69" t="s">
        <v>41</v>
      </c>
      <c r="P69" t="s">
        <v>710</v>
      </c>
      <c r="Q69" t="s">
        <v>41</v>
      </c>
      <c r="R69" t="s">
        <v>41</v>
      </c>
      <c r="S69" t="s">
        <v>721</v>
      </c>
      <c r="T69" t="s">
        <v>39</v>
      </c>
      <c r="U69" t="s">
        <v>35</v>
      </c>
      <c r="V69" t="s">
        <v>710</v>
      </c>
      <c r="W69" t="s">
        <v>41</v>
      </c>
      <c r="X69" t="s">
        <v>41</v>
      </c>
    </row>
    <row r="70" spans="1:24" hidden="1" x14ac:dyDescent="0.25">
      <c r="A70">
        <v>1617057</v>
      </c>
      <c r="B70" s="12">
        <v>37770320134577</v>
      </c>
      <c r="C70" t="s">
        <v>96</v>
      </c>
      <c r="D70" t="s">
        <v>721</v>
      </c>
      <c r="E70" t="s">
        <v>739</v>
      </c>
      <c r="F70" t="s">
        <v>739</v>
      </c>
      <c r="G70" t="s">
        <v>721</v>
      </c>
      <c r="H70" t="s">
        <v>739</v>
      </c>
      <c r="I70" t="s">
        <v>739</v>
      </c>
      <c r="J70" t="s">
        <v>710</v>
      </c>
      <c r="K70" t="s">
        <v>41</v>
      </c>
      <c r="L70" t="s">
        <v>41</v>
      </c>
      <c r="M70" t="s">
        <v>721</v>
      </c>
      <c r="N70" t="s">
        <v>39</v>
      </c>
      <c r="O70" t="s">
        <v>35</v>
      </c>
      <c r="P70" t="s">
        <v>721</v>
      </c>
      <c r="Q70" t="s">
        <v>39</v>
      </c>
      <c r="R70" t="s">
        <v>35</v>
      </c>
      <c r="S70" t="s">
        <v>721</v>
      </c>
      <c r="T70" t="s">
        <v>39</v>
      </c>
      <c r="U70" t="s">
        <v>35</v>
      </c>
      <c r="V70" t="s">
        <v>710</v>
      </c>
      <c r="W70" t="s">
        <v>41</v>
      </c>
      <c r="X70" t="s">
        <v>41</v>
      </c>
    </row>
    <row r="71" spans="1:24" hidden="1" x14ac:dyDescent="0.25">
      <c r="A71">
        <v>2122008</v>
      </c>
      <c r="B71" s="12" t="s">
        <v>98</v>
      </c>
      <c r="C71" t="s">
        <v>58</v>
      </c>
      <c r="D71" t="s">
        <v>721</v>
      </c>
      <c r="E71" t="s">
        <v>739</v>
      </c>
      <c r="F71" t="s">
        <v>739</v>
      </c>
      <c r="G71" t="s">
        <v>721</v>
      </c>
      <c r="H71" t="s">
        <v>739</v>
      </c>
      <c r="I71" t="s">
        <v>739</v>
      </c>
      <c r="J71" t="s">
        <v>710</v>
      </c>
      <c r="K71" t="s">
        <v>41</v>
      </c>
      <c r="L71" t="s">
        <v>41</v>
      </c>
      <c r="M71" t="s">
        <v>735</v>
      </c>
      <c r="N71" t="s">
        <v>41</v>
      </c>
      <c r="O71" t="s">
        <v>41</v>
      </c>
      <c r="P71" t="s">
        <v>735</v>
      </c>
      <c r="Q71" t="s">
        <v>41</v>
      </c>
      <c r="R71" t="s">
        <v>41</v>
      </c>
      <c r="S71" t="s">
        <v>710</v>
      </c>
      <c r="T71" t="s">
        <v>41</v>
      </c>
      <c r="U71" t="s">
        <v>41</v>
      </c>
      <c r="V71" t="s">
        <v>710</v>
      </c>
      <c r="W71" t="s">
        <v>41</v>
      </c>
      <c r="X71" t="s">
        <v>41</v>
      </c>
    </row>
    <row r="72" spans="1:24" hidden="1" x14ac:dyDescent="0.25">
      <c r="A72">
        <v>1819067</v>
      </c>
      <c r="B72" s="12">
        <v>1100170137448</v>
      </c>
      <c r="C72" t="s">
        <v>60</v>
      </c>
      <c r="D72" t="s">
        <v>721</v>
      </c>
      <c r="E72" t="s">
        <v>739</v>
      </c>
      <c r="F72" t="s">
        <v>739</v>
      </c>
      <c r="G72" t="s">
        <v>721</v>
      </c>
      <c r="H72" t="s">
        <v>739</v>
      </c>
      <c r="I72" t="s">
        <v>739</v>
      </c>
      <c r="J72" t="s">
        <v>710</v>
      </c>
      <c r="K72" t="s">
        <v>41</v>
      </c>
      <c r="L72" t="s">
        <v>41</v>
      </c>
      <c r="M72" t="s">
        <v>710</v>
      </c>
      <c r="N72" t="s">
        <v>41</v>
      </c>
      <c r="O72" t="s">
        <v>41</v>
      </c>
      <c r="P72" t="s">
        <v>710</v>
      </c>
      <c r="Q72" t="s">
        <v>41</v>
      </c>
      <c r="R72" t="s">
        <v>41</v>
      </c>
      <c r="S72" t="s">
        <v>710</v>
      </c>
      <c r="T72" t="s">
        <v>41</v>
      </c>
      <c r="U72" t="s">
        <v>41</v>
      </c>
      <c r="V72" t="s">
        <v>710</v>
      </c>
      <c r="W72" t="s">
        <v>41</v>
      </c>
      <c r="X72" t="s">
        <v>41</v>
      </c>
    </row>
    <row r="73" spans="1:24" hidden="1" x14ac:dyDescent="0.25">
      <c r="A73">
        <v>910011</v>
      </c>
      <c r="B73" s="12">
        <v>19734370118760</v>
      </c>
      <c r="C73" t="s">
        <v>102</v>
      </c>
      <c r="D73" t="s">
        <v>721</v>
      </c>
      <c r="E73" t="s">
        <v>739</v>
      </c>
      <c r="F73" t="s">
        <v>739</v>
      </c>
      <c r="G73" t="s">
        <v>721</v>
      </c>
      <c r="H73" t="s">
        <v>739</v>
      </c>
      <c r="I73" t="s">
        <v>739</v>
      </c>
      <c r="J73" t="s">
        <v>710</v>
      </c>
      <c r="K73" t="s">
        <v>41</v>
      </c>
      <c r="L73" t="s">
        <v>41</v>
      </c>
      <c r="M73" t="s">
        <v>721</v>
      </c>
      <c r="N73" t="s">
        <v>39</v>
      </c>
      <c r="O73" t="s">
        <v>35</v>
      </c>
      <c r="P73" t="s">
        <v>721</v>
      </c>
      <c r="Q73" t="s">
        <v>39</v>
      </c>
      <c r="R73" t="s">
        <v>35</v>
      </c>
      <c r="S73" t="s">
        <v>710</v>
      </c>
      <c r="T73" t="s">
        <v>41</v>
      </c>
      <c r="U73" t="s">
        <v>41</v>
      </c>
      <c r="V73" t="s">
        <v>710</v>
      </c>
      <c r="W73" t="s">
        <v>41</v>
      </c>
      <c r="X73" t="s">
        <v>41</v>
      </c>
    </row>
    <row r="74" spans="1:24" hidden="1" x14ac:dyDescent="0.25">
      <c r="A74">
        <v>1920020</v>
      </c>
      <c r="B74" s="12">
        <v>1612590106906</v>
      </c>
      <c r="C74" t="s">
        <v>155</v>
      </c>
      <c r="D74" t="s">
        <v>721</v>
      </c>
      <c r="E74" t="s">
        <v>739</v>
      </c>
      <c r="F74" t="s">
        <v>739</v>
      </c>
      <c r="G74" t="s">
        <v>721</v>
      </c>
      <c r="H74" t="s">
        <v>739</v>
      </c>
      <c r="I74" t="s">
        <v>739</v>
      </c>
      <c r="J74" t="s">
        <v>710</v>
      </c>
      <c r="K74" t="s">
        <v>41</v>
      </c>
      <c r="L74" t="s">
        <v>41</v>
      </c>
      <c r="M74" t="s">
        <v>721</v>
      </c>
      <c r="N74" t="s">
        <v>39</v>
      </c>
      <c r="O74" t="s">
        <v>35</v>
      </c>
      <c r="P74" t="s">
        <v>710</v>
      </c>
      <c r="Q74" t="s">
        <v>41</v>
      </c>
      <c r="R74" t="s">
        <v>41</v>
      </c>
      <c r="S74" t="s">
        <v>710</v>
      </c>
      <c r="T74" t="s">
        <v>41</v>
      </c>
      <c r="U74" t="s">
        <v>41</v>
      </c>
      <c r="V74" t="s">
        <v>710</v>
      </c>
      <c r="W74" t="s">
        <v>41</v>
      </c>
      <c r="X74" t="s">
        <v>41</v>
      </c>
    </row>
    <row r="75" spans="1:24" hidden="1" x14ac:dyDescent="0.25">
      <c r="A75">
        <v>1819053</v>
      </c>
      <c r="B75" s="12">
        <v>37771720138099</v>
      </c>
      <c r="C75" t="s">
        <v>60</v>
      </c>
      <c r="D75" t="s">
        <v>721</v>
      </c>
      <c r="E75" t="s">
        <v>739</v>
      </c>
      <c r="F75" t="s">
        <v>739</v>
      </c>
      <c r="G75" t="s">
        <v>721</v>
      </c>
      <c r="H75" t="s">
        <v>739</v>
      </c>
      <c r="I75" t="s">
        <v>739</v>
      </c>
      <c r="J75" t="s">
        <v>710</v>
      </c>
      <c r="K75" t="s">
        <v>41</v>
      </c>
      <c r="L75" t="s">
        <v>41</v>
      </c>
      <c r="M75" t="s">
        <v>721</v>
      </c>
      <c r="N75" t="s">
        <v>39</v>
      </c>
      <c r="O75" t="s">
        <v>35</v>
      </c>
      <c r="P75" t="s">
        <v>721</v>
      </c>
      <c r="Q75" t="s">
        <v>39</v>
      </c>
      <c r="R75" t="s">
        <v>35</v>
      </c>
      <c r="S75" t="s">
        <v>710</v>
      </c>
      <c r="T75" t="s">
        <v>41</v>
      </c>
      <c r="U75" t="s">
        <v>41</v>
      </c>
      <c r="V75" t="s">
        <v>710</v>
      </c>
      <c r="W75" t="s">
        <v>41</v>
      </c>
      <c r="X75" t="s">
        <v>41</v>
      </c>
    </row>
    <row r="76" spans="1:24" hidden="1" x14ac:dyDescent="0.25">
      <c r="A76">
        <v>1920001</v>
      </c>
      <c r="B76" s="12">
        <v>37684520128223</v>
      </c>
      <c r="C76" t="s">
        <v>155</v>
      </c>
      <c r="D76" t="s">
        <v>721</v>
      </c>
      <c r="E76" t="s">
        <v>739</v>
      </c>
      <c r="F76" t="s">
        <v>739</v>
      </c>
      <c r="G76" t="s">
        <v>721</v>
      </c>
      <c r="H76" t="s">
        <v>739</v>
      </c>
      <c r="I76" t="s">
        <v>739</v>
      </c>
      <c r="J76" t="s">
        <v>710</v>
      </c>
      <c r="K76" t="s">
        <v>41</v>
      </c>
      <c r="L76" t="s">
        <v>41</v>
      </c>
      <c r="M76" t="s">
        <v>721</v>
      </c>
      <c r="N76" t="s">
        <v>39</v>
      </c>
      <c r="O76" t="s">
        <v>35</v>
      </c>
      <c r="P76" t="s">
        <v>710</v>
      </c>
      <c r="Q76" t="s">
        <v>41</v>
      </c>
      <c r="R76" t="s">
        <v>41</v>
      </c>
      <c r="S76" t="s">
        <v>710</v>
      </c>
      <c r="T76" t="s">
        <v>41</v>
      </c>
      <c r="U76" t="s">
        <v>41</v>
      </c>
      <c r="V76" t="s">
        <v>710</v>
      </c>
      <c r="W76" t="s">
        <v>41</v>
      </c>
      <c r="X76" t="s">
        <v>41</v>
      </c>
    </row>
    <row r="77" spans="1:24" hidden="1" x14ac:dyDescent="0.25">
      <c r="A77">
        <v>1819068</v>
      </c>
      <c r="B77" s="12">
        <v>4614246119523</v>
      </c>
      <c r="C77" t="s">
        <v>60</v>
      </c>
      <c r="D77" t="s">
        <v>721</v>
      </c>
      <c r="E77" t="s">
        <v>739</v>
      </c>
      <c r="F77" t="s">
        <v>739</v>
      </c>
      <c r="G77" t="s">
        <v>721</v>
      </c>
      <c r="H77" t="s">
        <v>739</v>
      </c>
      <c r="I77" t="s">
        <v>739</v>
      </c>
      <c r="J77" t="s">
        <v>710</v>
      </c>
      <c r="K77" t="s">
        <v>41</v>
      </c>
      <c r="L77" t="s">
        <v>41</v>
      </c>
      <c r="M77" t="s">
        <v>721</v>
      </c>
      <c r="N77" t="s">
        <v>39</v>
      </c>
      <c r="O77" t="s">
        <v>35</v>
      </c>
      <c r="P77" t="s">
        <v>721</v>
      </c>
      <c r="Q77" t="s">
        <v>39</v>
      </c>
      <c r="R77" t="s">
        <v>35</v>
      </c>
      <c r="S77" t="s">
        <v>710</v>
      </c>
      <c r="T77" t="s">
        <v>41</v>
      </c>
      <c r="U77" t="s">
        <v>41</v>
      </c>
      <c r="V77" t="s">
        <v>710</v>
      </c>
      <c r="W77" t="s">
        <v>41</v>
      </c>
      <c r="X77" t="s">
        <v>41</v>
      </c>
    </row>
    <row r="78" spans="1:24" hidden="1" x14ac:dyDescent="0.25">
      <c r="A78">
        <v>1516018</v>
      </c>
      <c r="B78" s="12">
        <v>37680490132506</v>
      </c>
      <c r="C78" t="s">
        <v>55</v>
      </c>
      <c r="D78" t="s">
        <v>721</v>
      </c>
      <c r="E78" t="s">
        <v>739</v>
      </c>
      <c r="F78" t="s">
        <v>739</v>
      </c>
      <c r="G78" t="s">
        <v>721</v>
      </c>
      <c r="H78" t="s">
        <v>739</v>
      </c>
      <c r="I78" t="s">
        <v>739</v>
      </c>
      <c r="J78" t="s">
        <v>721</v>
      </c>
      <c r="K78" t="s">
        <v>41</v>
      </c>
      <c r="L78" t="s">
        <v>41</v>
      </c>
      <c r="M78" t="s">
        <v>721</v>
      </c>
      <c r="N78" t="s">
        <v>39</v>
      </c>
      <c r="O78" t="s">
        <v>35</v>
      </c>
      <c r="P78" t="s">
        <v>721</v>
      </c>
      <c r="Q78" t="s">
        <v>39</v>
      </c>
      <c r="R78" t="s">
        <v>35</v>
      </c>
      <c r="S78" t="s">
        <v>710</v>
      </c>
      <c r="T78" t="s">
        <v>41</v>
      </c>
      <c r="U78" t="s">
        <v>41</v>
      </c>
      <c r="V78" t="s">
        <v>710</v>
      </c>
      <c r="W78" t="s">
        <v>41</v>
      </c>
      <c r="X78" t="s">
        <v>41</v>
      </c>
    </row>
    <row r="79" spans="1:24" hidden="1" x14ac:dyDescent="0.25">
      <c r="A79">
        <v>1415010</v>
      </c>
      <c r="B79" s="12">
        <v>7100740129528</v>
      </c>
      <c r="C79" t="s">
        <v>53</v>
      </c>
      <c r="D79" t="s">
        <v>721</v>
      </c>
      <c r="E79" t="s">
        <v>739</v>
      </c>
      <c r="F79" t="s">
        <v>739</v>
      </c>
      <c r="G79" t="s">
        <v>721</v>
      </c>
      <c r="H79" t="s">
        <v>739</v>
      </c>
      <c r="I79" t="s">
        <v>739</v>
      </c>
      <c r="J79" t="s">
        <v>721</v>
      </c>
      <c r="K79" t="s">
        <v>39</v>
      </c>
      <c r="L79" t="s">
        <v>35</v>
      </c>
      <c r="M79" t="s">
        <v>710</v>
      </c>
      <c r="N79" t="s">
        <v>41</v>
      </c>
      <c r="O79" t="s">
        <v>41</v>
      </c>
      <c r="P79" t="s">
        <v>721</v>
      </c>
      <c r="Q79" t="s">
        <v>39</v>
      </c>
      <c r="R79" t="s">
        <v>35</v>
      </c>
      <c r="S79" t="s">
        <v>710</v>
      </c>
      <c r="T79" t="s">
        <v>41</v>
      </c>
      <c r="U79" t="s">
        <v>41</v>
      </c>
      <c r="V79" t="s">
        <v>710</v>
      </c>
      <c r="W79" t="s">
        <v>41</v>
      </c>
      <c r="X79" t="s">
        <v>41</v>
      </c>
    </row>
    <row r="80" spans="1:24" hidden="1" x14ac:dyDescent="0.25">
      <c r="A80">
        <v>1617003</v>
      </c>
      <c r="B80" s="12">
        <v>48705810134262</v>
      </c>
      <c r="C80" t="s">
        <v>96</v>
      </c>
      <c r="D80" t="s">
        <v>721</v>
      </c>
      <c r="E80" t="s">
        <v>739</v>
      </c>
      <c r="F80" t="s">
        <v>739</v>
      </c>
      <c r="G80" t="s">
        <v>721</v>
      </c>
      <c r="H80" t="s">
        <v>739</v>
      </c>
      <c r="I80" t="s">
        <v>739</v>
      </c>
      <c r="J80" t="s">
        <v>721</v>
      </c>
      <c r="K80" t="s">
        <v>39</v>
      </c>
      <c r="L80" t="s">
        <v>35</v>
      </c>
      <c r="M80" t="s">
        <v>710</v>
      </c>
      <c r="N80" t="s">
        <v>41</v>
      </c>
      <c r="O80" t="s">
        <v>41</v>
      </c>
      <c r="P80" t="s">
        <v>721</v>
      </c>
      <c r="Q80" t="s">
        <v>39</v>
      </c>
      <c r="R80" t="s">
        <v>35</v>
      </c>
      <c r="S80" t="s">
        <v>710</v>
      </c>
      <c r="T80" t="s">
        <v>41</v>
      </c>
      <c r="U80" t="s">
        <v>41</v>
      </c>
      <c r="V80" t="s">
        <v>710</v>
      </c>
      <c r="W80" t="s">
        <v>41</v>
      </c>
      <c r="X80" t="s">
        <v>41</v>
      </c>
    </row>
    <row r="81" spans="1:24" hidden="1" x14ac:dyDescent="0.25">
      <c r="A81">
        <v>2021007</v>
      </c>
      <c r="B81" s="12" t="s">
        <v>163</v>
      </c>
      <c r="C81" t="s">
        <v>125</v>
      </c>
      <c r="D81" t="s">
        <v>710</v>
      </c>
      <c r="E81" t="s">
        <v>41</v>
      </c>
      <c r="F81" t="s">
        <v>41</v>
      </c>
      <c r="G81" t="s">
        <v>721</v>
      </c>
      <c r="H81" t="s">
        <v>739</v>
      </c>
      <c r="I81" t="s">
        <v>739</v>
      </c>
      <c r="J81" t="s">
        <v>710</v>
      </c>
      <c r="K81" t="s">
        <v>41</v>
      </c>
      <c r="L81" t="s">
        <v>41</v>
      </c>
      <c r="M81" t="s">
        <v>721</v>
      </c>
      <c r="N81" t="s">
        <v>39</v>
      </c>
      <c r="O81" t="s">
        <v>35</v>
      </c>
      <c r="P81" t="s">
        <v>710</v>
      </c>
      <c r="Q81" t="s">
        <v>41</v>
      </c>
      <c r="R81" t="s">
        <v>41</v>
      </c>
      <c r="S81" t="s">
        <v>710</v>
      </c>
      <c r="T81" t="s">
        <v>41</v>
      </c>
      <c r="U81" t="s">
        <v>41</v>
      </c>
      <c r="V81" t="s">
        <v>710</v>
      </c>
      <c r="W81" t="s">
        <v>41</v>
      </c>
      <c r="X81" t="s">
        <v>41</v>
      </c>
    </row>
    <row r="82" spans="1:24" hidden="1" x14ac:dyDescent="0.25">
      <c r="A82">
        <v>1920027</v>
      </c>
      <c r="B82" s="12">
        <v>42750100138891</v>
      </c>
      <c r="C82" t="s">
        <v>155</v>
      </c>
      <c r="D82" t="s">
        <v>710</v>
      </c>
      <c r="E82" t="s">
        <v>41</v>
      </c>
      <c r="F82" t="s">
        <v>41</v>
      </c>
      <c r="G82" t="s">
        <v>721</v>
      </c>
      <c r="H82" t="s">
        <v>739</v>
      </c>
      <c r="I82" t="s">
        <v>739</v>
      </c>
      <c r="J82" t="s">
        <v>710</v>
      </c>
      <c r="K82" t="s">
        <v>41</v>
      </c>
      <c r="L82" t="s">
        <v>41</v>
      </c>
      <c r="M82" t="s">
        <v>721</v>
      </c>
      <c r="N82" t="s">
        <v>39</v>
      </c>
      <c r="O82" t="s">
        <v>35</v>
      </c>
      <c r="P82" t="s">
        <v>710</v>
      </c>
      <c r="Q82" t="s">
        <v>41</v>
      </c>
      <c r="R82" t="s">
        <v>41</v>
      </c>
      <c r="S82" t="s">
        <v>710</v>
      </c>
      <c r="T82" t="s">
        <v>41</v>
      </c>
      <c r="U82" t="s">
        <v>41</v>
      </c>
      <c r="V82" t="s">
        <v>710</v>
      </c>
      <c r="W82" t="s">
        <v>41</v>
      </c>
      <c r="X82" t="s">
        <v>41</v>
      </c>
    </row>
    <row r="83" spans="1:24" hidden="1" x14ac:dyDescent="0.25">
      <c r="A83">
        <v>2021010</v>
      </c>
      <c r="B83" s="12" t="s">
        <v>166</v>
      </c>
      <c r="C83" t="s">
        <v>125</v>
      </c>
      <c r="D83" t="s">
        <v>721</v>
      </c>
      <c r="E83" t="s">
        <v>739</v>
      </c>
      <c r="F83" t="s">
        <v>739</v>
      </c>
      <c r="G83" t="s">
        <v>721</v>
      </c>
      <c r="H83" t="s">
        <v>739</v>
      </c>
      <c r="I83" t="s">
        <v>739</v>
      </c>
      <c r="J83" t="s">
        <v>710</v>
      </c>
      <c r="K83" t="s">
        <v>41</v>
      </c>
      <c r="L83" t="s">
        <v>41</v>
      </c>
      <c r="M83" t="s">
        <v>721</v>
      </c>
      <c r="N83" t="s">
        <v>39</v>
      </c>
      <c r="O83" t="s">
        <v>35</v>
      </c>
      <c r="P83" t="s">
        <v>710</v>
      </c>
      <c r="Q83" t="s">
        <v>41</v>
      </c>
      <c r="R83" t="s">
        <v>41</v>
      </c>
      <c r="S83" t="s">
        <v>710</v>
      </c>
      <c r="T83" t="s">
        <v>41</v>
      </c>
      <c r="U83" t="s">
        <v>41</v>
      </c>
      <c r="V83" t="s">
        <v>710</v>
      </c>
      <c r="W83" t="s">
        <v>41</v>
      </c>
      <c r="X83" t="s">
        <v>41</v>
      </c>
    </row>
    <row r="84" spans="1:24" hidden="1" x14ac:dyDescent="0.25">
      <c r="A84">
        <v>1920028</v>
      </c>
      <c r="B84" s="12">
        <v>44754320139410</v>
      </c>
      <c r="C84" t="s">
        <v>155</v>
      </c>
      <c r="D84" t="s">
        <v>710</v>
      </c>
      <c r="E84" t="s">
        <v>41</v>
      </c>
      <c r="F84" t="s">
        <v>41</v>
      </c>
      <c r="G84" t="s">
        <v>721</v>
      </c>
      <c r="H84" t="s">
        <v>739</v>
      </c>
      <c r="I84" t="s">
        <v>739</v>
      </c>
      <c r="J84" t="s">
        <v>710</v>
      </c>
      <c r="K84" t="s">
        <v>41</v>
      </c>
      <c r="L84" t="s">
        <v>41</v>
      </c>
      <c r="M84" t="s">
        <v>721</v>
      </c>
      <c r="N84" t="s">
        <v>39</v>
      </c>
      <c r="O84" t="s">
        <v>35</v>
      </c>
      <c r="P84" t="s">
        <v>710</v>
      </c>
      <c r="Q84" t="s">
        <v>41</v>
      </c>
      <c r="R84" t="s">
        <v>41</v>
      </c>
      <c r="S84" t="s">
        <v>710</v>
      </c>
      <c r="T84" t="s">
        <v>41</v>
      </c>
      <c r="U84" t="s">
        <v>41</v>
      </c>
      <c r="V84" t="s">
        <v>710</v>
      </c>
      <c r="W84" t="s">
        <v>41</v>
      </c>
      <c r="X84" t="s">
        <v>41</v>
      </c>
    </row>
    <row r="85" spans="1:24" hidden="1" x14ac:dyDescent="0.25">
      <c r="A85">
        <v>2021008</v>
      </c>
      <c r="B85" s="12" t="s">
        <v>169</v>
      </c>
      <c r="C85" t="s">
        <v>125</v>
      </c>
      <c r="D85" t="s">
        <v>710</v>
      </c>
      <c r="E85" t="s">
        <v>41</v>
      </c>
      <c r="F85" t="s">
        <v>41</v>
      </c>
      <c r="G85" t="s">
        <v>721</v>
      </c>
      <c r="H85" t="s">
        <v>739</v>
      </c>
      <c r="I85" t="s">
        <v>739</v>
      </c>
      <c r="J85" t="s">
        <v>710</v>
      </c>
      <c r="K85" t="s">
        <v>41</v>
      </c>
      <c r="L85" t="s">
        <v>41</v>
      </c>
      <c r="M85" t="s">
        <v>721</v>
      </c>
      <c r="N85" t="s">
        <v>39</v>
      </c>
      <c r="O85" t="s">
        <v>35</v>
      </c>
      <c r="P85" t="s">
        <v>710</v>
      </c>
      <c r="Q85" t="s">
        <v>41</v>
      </c>
      <c r="R85" t="s">
        <v>41</v>
      </c>
      <c r="S85" t="s">
        <v>710</v>
      </c>
      <c r="T85" t="s">
        <v>41</v>
      </c>
      <c r="U85" t="s">
        <v>41</v>
      </c>
      <c r="V85" t="s">
        <v>710</v>
      </c>
      <c r="W85" t="s">
        <v>41</v>
      </c>
      <c r="X85" t="s">
        <v>41</v>
      </c>
    </row>
    <row r="86" spans="1:24" hidden="1" x14ac:dyDescent="0.25">
      <c r="A86">
        <v>2021009</v>
      </c>
      <c r="B86" s="12" t="s">
        <v>171</v>
      </c>
      <c r="C86" t="s">
        <v>125</v>
      </c>
      <c r="D86" t="s">
        <v>710</v>
      </c>
      <c r="E86" t="s">
        <v>41</v>
      </c>
      <c r="F86" t="s">
        <v>41</v>
      </c>
      <c r="G86" t="s">
        <v>721</v>
      </c>
      <c r="H86" t="s">
        <v>739</v>
      </c>
      <c r="I86" t="s">
        <v>739</v>
      </c>
      <c r="J86" t="s">
        <v>710</v>
      </c>
      <c r="K86" t="s">
        <v>41</v>
      </c>
      <c r="L86" t="s">
        <v>41</v>
      </c>
      <c r="M86" t="s">
        <v>721</v>
      </c>
      <c r="N86" t="s">
        <v>39</v>
      </c>
      <c r="O86" t="s">
        <v>35</v>
      </c>
      <c r="P86" t="s">
        <v>710</v>
      </c>
      <c r="Q86" t="s">
        <v>41</v>
      </c>
      <c r="R86" t="s">
        <v>41</v>
      </c>
      <c r="S86" t="s">
        <v>721</v>
      </c>
      <c r="T86" t="s">
        <v>39</v>
      </c>
      <c r="U86" t="s">
        <v>35</v>
      </c>
      <c r="V86" t="s">
        <v>710</v>
      </c>
      <c r="W86" t="s">
        <v>41</v>
      </c>
      <c r="X86" t="s">
        <v>41</v>
      </c>
    </row>
    <row r="87" spans="1:24" hidden="1" x14ac:dyDescent="0.25">
      <c r="A87">
        <v>2122013</v>
      </c>
      <c r="B87" s="12" t="s">
        <v>174</v>
      </c>
      <c r="C87" t="s">
        <v>58</v>
      </c>
      <c r="D87" t="s">
        <v>721</v>
      </c>
      <c r="E87" t="s">
        <v>739</v>
      </c>
      <c r="F87" t="s">
        <v>739</v>
      </c>
      <c r="G87" t="s">
        <v>721</v>
      </c>
      <c r="H87" t="s">
        <v>739</v>
      </c>
      <c r="I87" t="s">
        <v>739</v>
      </c>
      <c r="J87" t="s">
        <v>721</v>
      </c>
      <c r="K87" t="s">
        <v>39</v>
      </c>
      <c r="L87" t="s">
        <v>35</v>
      </c>
      <c r="M87" t="s">
        <v>721</v>
      </c>
      <c r="N87" t="s">
        <v>39</v>
      </c>
      <c r="O87" t="s">
        <v>35</v>
      </c>
      <c r="P87" t="s">
        <v>710</v>
      </c>
      <c r="Q87" t="s">
        <v>41</v>
      </c>
      <c r="R87" t="s">
        <v>41</v>
      </c>
      <c r="S87" t="s">
        <v>721</v>
      </c>
      <c r="T87" t="s">
        <v>39</v>
      </c>
      <c r="U87" t="s">
        <v>35</v>
      </c>
      <c r="V87" t="s">
        <v>721</v>
      </c>
      <c r="W87" t="s">
        <v>39</v>
      </c>
      <c r="X87" t="s">
        <v>35</v>
      </c>
    </row>
    <row r="88" spans="1:24" hidden="1" x14ac:dyDescent="0.25">
      <c r="A88">
        <v>1213003</v>
      </c>
      <c r="B88" s="12">
        <v>10623310137661</v>
      </c>
      <c r="C88" t="s">
        <v>49</v>
      </c>
      <c r="D88" t="s">
        <v>721</v>
      </c>
      <c r="E88" t="s">
        <v>739</v>
      </c>
      <c r="F88" t="s">
        <v>739</v>
      </c>
      <c r="G88" t="s">
        <v>721</v>
      </c>
      <c r="H88" t="s">
        <v>739</v>
      </c>
      <c r="I88" t="s">
        <v>739</v>
      </c>
      <c r="J88" t="s">
        <v>721</v>
      </c>
      <c r="K88" t="s">
        <v>39</v>
      </c>
      <c r="L88" t="s">
        <v>35</v>
      </c>
      <c r="M88" t="s">
        <v>721</v>
      </c>
      <c r="N88" t="s">
        <v>39</v>
      </c>
      <c r="O88" t="s">
        <v>35</v>
      </c>
      <c r="P88" t="s">
        <v>710</v>
      </c>
      <c r="Q88" t="s">
        <v>41</v>
      </c>
      <c r="R88" t="s">
        <v>41</v>
      </c>
      <c r="S88" t="s">
        <v>710</v>
      </c>
      <c r="T88" t="s">
        <v>41</v>
      </c>
      <c r="U88" t="s">
        <v>41</v>
      </c>
      <c r="V88" t="s">
        <v>710</v>
      </c>
      <c r="W88" t="s">
        <v>41</v>
      </c>
      <c r="X88" t="s">
        <v>41</v>
      </c>
    </row>
    <row r="89" spans="1:24" hidden="1" x14ac:dyDescent="0.25">
      <c r="A89">
        <v>1112004</v>
      </c>
      <c r="B89" s="12">
        <v>16638750112698</v>
      </c>
      <c r="C89" t="s">
        <v>51</v>
      </c>
      <c r="D89" t="s">
        <v>721</v>
      </c>
      <c r="E89" t="s">
        <v>739</v>
      </c>
      <c r="F89" t="s">
        <v>739</v>
      </c>
      <c r="G89" t="s">
        <v>721</v>
      </c>
      <c r="H89" t="s">
        <v>739</v>
      </c>
      <c r="I89" t="s">
        <v>739</v>
      </c>
      <c r="J89" t="s">
        <v>710</v>
      </c>
      <c r="K89" t="s">
        <v>41</v>
      </c>
      <c r="L89" t="s">
        <v>41</v>
      </c>
      <c r="M89" t="s">
        <v>721</v>
      </c>
      <c r="N89" t="s">
        <v>39</v>
      </c>
      <c r="O89" t="s">
        <v>35</v>
      </c>
      <c r="P89" t="s">
        <v>710</v>
      </c>
      <c r="Q89" t="s">
        <v>41</v>
      </c>
      <c r="R89" t="s">
        <v>41</v>
      </c>
      <c r="S89" t="s">
        <v>710</v>
      </c>
      <c r="T89" t="s">
        <v>41</v>
      </c>
      <c r="U89" t="s">
        <v>41</v>
      </c>
      <c r="V89" t="s">
        <v>710</v>
      </c>
      <c r="W89" t="s">
        <v>41</v>
      </c>
      <c r="X89" t="s">
        <v>41</v>
      </c>
    </row>
    <row r="90" spans="1:24" hidden="1" x14ac:dyDescent="0.25">
      <c r="A90">
        <v>1819033</v>
      </c>
      <c r="B90" s="12">
        <v>39686270127191</v>
      </c>
      <c r="C90" t="s">
        <v>60</v>
      </c>
      <c r="D90" t="s">
        <v>721</v>
      </c>
      <c r="E90" t="s">
        <v>739</v>
      </c>
      <c r="F90" t="s">
        <v>739</v>
      </c>
      <c r="G90" t="s">
        <v>721</v>
      </c>
      <c r="H90" t="s">
        <v>739</v>
      </c>
      <c r="I90" t="s">
        <v>739</v>
      </c>
      <c r="J90" t="s">
        <v>721</v>
      </c>
      <c r="K90" t="s">
        <v>39</v>
      </c>
      <c r="L90" t="s">
        <v>35</v>
      </c>
      <c r="M90" t="s">
        <v>721</v>
      </c>
      <c r="N90" t="s">
        <v>39</v>
      </c>
      <c r="O90" t="s">
        <v>35</v>
      </c>
      <c r="P90" t="s">
        <v>710</v>
      </c>
      <c r="Q90" t="s">
        <v>41</v>
      </c>
      <c r="R90" t="s">
        <v>41</v>
      </c>
      <c r="S90" t="s">
        <v>721</v>
      </c>
      <c r="T90" t="s">
        <v>39</v>
      </c>
      <c r="U90" t="s">
        <v>35</v>
      </c>
      <c r="V90" t="s">
        <v>710</v>
      </c>
      <c r="W90" t="s">
        <v>41</v>
      </c>
      <c r="X90" t="s">
        <v>41</v>
      </c>
    </row>
    <row r="91" spans="1:24" hidden="1" x14ac:dyDescent="0.25">
      <c r="A91">
        <v>1011021</v>
      </c>
      <c r="B91" s="12">
        <v>41689160112284</v>
      </c>
      <c r="C91" t="s">
        <v>76</v>
      </c>
      <c r="D91" t="s">
        <v>721</v>
      </c>
      <c r="E91" t="s">
        <v>739</v>
      </c>
      <c r="F91" t="s">
        <v>739</v>
      </c>
      <c r="G91" t="s">
        <v>721</v>
      </c>
      <c r="H91" t="s">
        <v>739</v>
      </c>
      <c r="I91" t="s">
        <v>739</v>
      </c>
      <c r="J91" t="s">
        <v>710</v>
      </c>
      <c r="K91" t="s">
        <v>41</v>
      </c>
      <c r="L91" t="s">
        <v>41</v>
      </c>
      <c r="M91" t="s">
        <v>721</v>
      </c>
      <c r="N91" t="s">
        <v>39</v>
      </c>
      <c r="O91" t="s">
        <v>35</v>
      </c>
      <c r="P91" t="s">
        <v>710</v>
      </c>
      <c r="Q91" t="s">
        <v>41</v>
      </c>
      <c r="R91" t="s">
        <v>41</v>
      </c>
      <c r="S91" t="s">
        <v>710</v>
      </c>
      <c r="T91" t="s">
        <v>41</v>
      </c>
      <c r="U91" t="s">
        <v>41</v>
      </c>
      <c r="V91" t="s">
        <v>710</v>
      </c>
      <c r="W91" t="s">
        <v>41</v>
      </c>
      <c r="X91" t="s">
        <v>41</v>
      </c>
    </row>
    <row r="92" spans="1:24" hidden="1" x14ac:dyDescent="0.25">
      <c r="A92">
        <v>2122014</v>
      </c>
      <c r="B92" s="12" t="s">
        <v>181</v>
      </c>
      <c r="C92" t="s">
        <v>58</v>
      </c>
      <c r="D92" t="s">
        <v>721</v>
      </c>
      <c r="E92" t="s">
        <v>739</v>
      </c>
      <c r="F92" t="s">
        <v>739</v>
      </c>
      <c r="G92" t="s">
        <v>721</v>
      </c>
      <c r="H92" t="s">
        <v>739</v>
      </c>
      <c r="I92" t="s">
        <v>739</v>
      </c>
      <c r="J92" t="s">
        <v>710</v>
      </c>
      <c r="K92" t="s">
        <v>41</v>
      </c>
      <c r="L92" t="s">
        <v>41</v>
      </c>
      <c r="M92" t="s">
        <v>721</v>
      </c>
      <c r="N92" t="s">
        <v>39</v>
      </c>
      <c r="O92" t="s">
        <v>35</v>
      </c>
      <c r="P92" t="s">
        <v>710</v>
      </c>
      <c r="Q92" t="s">
        <v>41</v>
      </c>
      <c r="R92" t="s">
        <v>41</v>
      </c>
      <c r="S92" t="s">
        <v>710</v>
      </c>
      <c r="T92" t="s">
        <v>41</v>
      </c>
      <c r="U92" t="s">
        <v>41</v>
      </c>
      <c r="V92" t="s">
        <v>710</v>
      </c>
      <c r="W92" t="s">
        <v>41</v>
      </c>
      <c r="X92" t="s">
        <v>41</v>
      </c>
    </row>
    <row r="93" spans="1:24" hidden="1" x14ac:dyDescent="0.25">
      <c r="A93">
        <v>1314003</v>
      </c>
      <c r="B93" s="12">
        <v>34674390123901</v>
      </c>
      <c r="C93" t="s">
        <v>131</v>
      </c>
      <c r="D93" t="s">
        <v>721</v>
      </c>
      <c r="E93" t="s">
        <v>739</v>
      </c>
      <c r="F93" t="s">
        <v>739</v>
      </c>
      <c r="G93" t="s">
        <v>721</v>
      </c>
      <c r="H93" t="s">
        <v>739</v>
      </c>
      <c r="I93" t="s">
        <v>739</v>
      </c>
      <c r="J93" t="s">
        <v>710</v>
      </c>
      <c r="K93" t="s">
        <v>41</v>
      </c>
      <c r="L93" t="s">
        <v>41</v>
      </c>
      <c r="M93" t="s">
        <v>710</v>
      </c>
      <c r="N93" t="s">
        <v>41</v>
      </c>
      <c r="O93" t="s">
        <v>41</v>
      </c>
      <c r="P93" t="s">
        <v>710</v>
      </c>
      <c r="Q93" t="s">
        <v>41</v>
      </c>
      <c r="R93" t="s">
        <v>41</v>
      </c>
      <c r="S93" t="s">
        <v>710</v>
      </c>
      <c r="T93" t="s">
        <v>41</v>
      </c>
      <c r="U93" t="s">
        <v>41</v>
      </c>
      <c r="V93" t="s">
        <v>710</v>
      </c>
      <c r="W93" t="s">
        <v>41</v>
      </c>
      <c r="X93" t="s">
        <v>41</v>
      </c>
    </row>
    <row r="94" spans="1:24" hidden="1" x14ac:dyDescent="0.25">
      <c r="A94">
        <v>1516024</v>
      </c>
      <c r="B94" s="12">
        <v>44697990117804</v>
      </c>
      <c r="C94" t="s">
        <v>55</v>
      </c>
      <c r="D94" t="s">
        <v>721</v>
      </c>
      <c r="E94" t="s">
        <v>739</v>
      </c>
      <c r="F94" t="s">
        <v>739</v>
      </c>
      <c r="G94" t="s">
        <v>721</v>
      </c>
      <c r="H94" t="s">
        <v>739</v>
      </c>
      <c r="I94" t="s">
        <v>739</v>
      </c>
      <c r="J94" t="s">
        <v>710</v>
      </c>
      <c r="K94" t="s">
        <v>41</v>
      </c>
      <c r="L94" t="s">
        <v>41</v>
      </c>
      <c r="M94" t="s">
        <v>721</v>
      </c>
      <c r="N94" t="s">
        <v>39</v>
      </c>
      <c r="O94" t="s">
        <v>35</v>
      </c>
      <c r="P94" t="s">
        <v>721</v>
      </c>
      <c r="Q94" t="s">
        <v>39</v>
      </c>
      <c r="R94" t="s">
        <v>35</v>
      </c>
      <c r="S94" t="s">
        <v>710</v>
      </c>
      <c r="T94" t="s">
        <v>41</v>
      </c>
      <c r="U94" t="s">
        <v>41</v>
      </c>
      <c r="V94" t="s">
        <v>710</v>
      </c>
      <c r="W94" t="s">
        <v>41</v>
      </c>
      <c r="X94" t="s">
        <v>41</v>
      </c>
    </row>
    <row r="95" spans="1:24" hidden="1" x14ac:dyDescent="0.25">
      <c r="A95">
        <v>809002</v>
      </c>
      <c r="B95" s="12">
        <v>37683383730959</v>
      </c>
      <c r="C95" t="s">
        <v>93</v>
      </c>
      <c r="D95" t="s">
        <v>721</v>
      </c>
      <c r="E95" t="s">
        <v>739</v>
      </c>
      <c r="F95" t="s">
        <v>739</v>
      </c>
      <c r="G95" t="s">
        <v>721</v>
      </c>
      <c r="H95" t="s">
        <v>739</v>
      </c>
      <c r="I95" t="s">
        <v>739</v>
      </c>
      <c r="J95" t="s">
        <v>721</v>
      </c>
      <c r="K95" t="s">
        <v>39</v>
      </c>
      <c r="L95" t="s">
        <v>35</v>
      </c>
      <c r="M95" t="s">
        <v>721</v>
      </c>
      <c r="N95" t="s">
        <v>39</v>
      </c>
      <c r="O95" t="s">
        <v>35</v>
      </c>
      <c r="P95" t="s">
        <v>721</v>
      </c>
      <c r="Q95" t="s">
        <v>39</v>
      </c>
      <c r="R95" t="s">
        <v>35</v>
      </c>
      <c r="S95" t="s">
        <v>721</v>
      </c>
      <c r="T95" t="s">
        <v>39</v>
      </c>
      <c r="U95" t="s">
        <v>35</v>
      </c>
      <c r="V95" t="s">
        <v>710</v>
      </c>
      <c r="W95" t="s">
        <v>41</v>
      </c>
      <c r="X95" t="s">
        <v>41</v>
      </c>
    </row>
    <row r="96" spans="1:24" hidden="1" x14ac:dyDescent="0.25">
      <c r="A96">
        <v>1920030</v>
      </c>
      <c r="B96" s="12">
        <v>4614246113773</v>
      </c>
      <c r="C96" t="s">
        <v>155</v>
      </c>
      <c r="D96" t="s">
        <v>721</v>
      </c>
      <c r="E96" t="s">
        <v>739</v>
      </c>
      <c r="F96" t="s">
        <v>739</v>
      </c>
      <c r="G96" t="s">
        <v>721</v>
      </c>
      <c r="H96" t="s">
        <v>739</v>
      </c>
      <c r="I96" t="s">
        <v>739</v>
      </c>
      <c r="J96" t="s">
        <v>710</v>
      </c>
      <c r="K96" t="s">
        <v>41</v>
      </c>
      <c r="L96" t="s">
        <v>41</v>
      </c>
      <c r="M96" t="s">
        <v>710</v>
      </c>
      <c r="N96" t="s">
        <v>41</v>
      </c>
      <c r="O96" t="s">
        <v>41</v>
      </c>
      <c r="P96" t="s">
        <v>710</v>
      </c>
      <c r="Q96" t="s">
        <v>41</v>
      </c>
      <c r="R96" t="s">
        <v>41</v>
      </c>
      <c r="S96" t="s">
        <v>710</v>
      </c>
      <c r="T96" t="s">
        <v>41</v>
      </c>
      <c r="U96" t="s">
        <v>41</v>
      </c>
      <c r="V96" t="s">
        <v>710</v>
      </c>
      <c r="W96" t="s">
        <v>41</v>
      </c>
      <c r="X96" t="s">
        <v>41</v>
      </c>
    </row>
    <row r="97" spans="1:24" hidden="1" x14ac:dyDescent="0.25">
      <c r="A97">
        <v>2021023</v>
      </c>
      <c r="B97" s="12" t="s">
        <v>191</v>
      </c>
      <c r="C97" t="s">
        <v>125</v>
      </c>
      <c r="D97" t="s">
        <v>721</v>
      </c>
      <c r="E97" t="s">
        <v>739</v>
      </c>
      <c r="F97" t="s">
        <v>739</v>
      </c>
      <c r="G97" t="s">
        <v>721</v>
      </c>
      <c r="H97" t="s">
        <v>739</v>
      </c>
      <c r="I97" t="s">
        <v>739</v>
      </c>
      <c r="J97" t="s">
        <v>710</v>
      </c>
      <c r="K97" t="s">
        <v>41</v>
      </c>
      <c r="L97" t="s">
        <v>41</v>
      </c>
      <c r="M97" t="s">
        <v>721</v>
      </c>
      <c r="N97" t="s">
        <v>39</v>
      </c>
      <c r="O97" t="s">
        <v>35</v>
      </c>
      <c r="P97" t="s">
        <v>721</v>
      </c>
      <c r="Q97" t="s">
        <v>39</v>
      </c>
      <c r="R97" t="s">
        <v>35</v>
      </c>
      <c r="S97" t="s">
        <v>710</v>
      </c>
      <c r="T97" t="s">
        <v>41</v>
      </c>
      <c r="U97" t="s">
        <v>41</v>
      </c>
      <c r="V97" t="s">
        <v>710</v>
      </c>
      <c r="W97" t="s">
        <v>41</v>
      </c>
      <c r="X97" t="s">
        <v>41</v>
      </c>
    </row>
    <row r="98" spans="1:24" hidden="1" x14ac:dyDescent="0.25">
      <c r="A98">
        <v>1617038</v>
      </c>
      <c r="B98" s="12">
        <v>30103060134940</v>
      </c>
      <c r="C98" t="s">
        <v>96</v>
      </c>
      <c r="D98" t="s">
        <v>721</v>
      </c>
      <c r="E98" t="s">
        <v>739</v>
      </c>
      <c r="F98" t="s">
        <v>739</v>
      </c>
      <c r="G98" t="s">
        <v>721</v>
      </c>
      <c r="H98" t="s">
        <v>739</v>
      </c>
      <c r="I98" t="s">
        <v>739</v>
      </c>
      <c r="J98" t="s">
        <v>710</v>
      </c>
      <c r="K98" t="s">
        <v>41</v>
      </c>
      <c r="L98" t="s">
        <v>41</v>
      </c>
      <c r="M98" t="s">
        <v>721</v>
      </c>
      <c r="N98" t="s">
        <v>39</v>
      </c>
      <c r="O98" t="s">
        <v>35</v>
      </c>
      <c r="P98" t="s">
        <v>721</v>
      </c>
      <c r="Q98" t="s">
        <v>39</v>
      </c>
      <c r="R98" t="s">
        <v>35</v>
      </c>
      <c r="S98" t="s">
        <v>710</v>
      </c>
      <c r="T98" t="s">
        <v>41</v>
      </c>
      <c r="U98" t="s">
        <v>41</v>
      </c>
      <c r="V98" t="s">
        <v>710</v>
      </c>
      <c r="W98" t="s">
        <v>41</v>
      </c>
      <c r="X98" t="s">
        <v>41</v>
      </c>
    </row>
    <row r="99" spans="1:24" hidden="1" x14ac:dyDescent="0.25">
      <c r="A99">
        <v>708003</v>
      </c>
      <c r="B99" s="12">
        <v>38684780107300</v>
      </c>
      <c r="C99" t="s">
        <v>139</v>
      </c>
      <c r="D99" t="s">
        <v>721</v>
      </c>
      <c r="E99" t="s">
        <v>739</v>
      </c>
      <c r="F99" t="s">
        <v>739</v>
      </c>
      <c r="G99" t="s">
        <v>721</v>
      </c>
      <c r="H99" t="s">
        <v>739</v>
      </c>
      <c r="I99" t="s">
        <v>739</v>
      </c>
      <c r="J99" t="s">
        <v>710</v>
      </c>
      <c r="K99" t="s">
        <v>41</v>
      </c>
      <c r="L99" t="s">
        <v>41</v>
      </c>
      <c r="M99" t="s">
        <v>710</v>
      </c>
      <c r="N99" t="s">
        <v>41</v>
      </c>
      <c r="O99" t="s">
        <v>41</v>
      </c>
      <c r="P99" t="s">
        <v>721</v>
      </c>
      <c r="Q99" t="s">
        <v>39</v>
      </c>
      <c r="R99" t="s">
        <v>35</v>
      </c>
      <c r="S99" t="s">
        <v>710</v>
      </c>
      <c r="T99" t="s">
        <v>41</v>
      </c>
      <c r="U99" t="s">
        <v>41</v>
      </c>
      <c r="V99" t="s">
        <v>710</v>
      </c>
      <c r="W99" t="s">
        <v>41</v>
      </c>
      <c r="X99" t="s">
        <v>41</v>
      </c>
    </row>
    <row r="100" spans="1:24" hidden="1" x14ac:dyDescent="0.25">
      <c r="A100">
        <v>1314004</v>
      </c>
      <c r="B100" s="12">
        <v>37683380124347</v>
      </c>
      <c r="C100" t="s">
        <v>131</v>
      </c>
      <c r="D100" t="s">
        <v>721</v>
      </c>
      <c r="E100" t="s">
        <v>739</v>
      </c>
      <c r="F100" t="s">
        <v>739</v>
      </c>
      <c r="G100" t="s">
        <v>721</v>
      </c>
      <c r="H100" t="s">
        <v>739</v>
      </c>
      <c r="I100" t="s">
        <v>739</v>
      </c>
      <c r="J100" t="s">
        <v>721</v>
      </c>
      <c r="K100" t="s">
        <v>39</v>
      </c>
      <c r="L100" t="s">
        <v>35</v>
      </c>
      <c r="M100" t="s">
        <v>710</v>
      </c>
      <c r="N100" t="s">
        <v>41</v>
      </c>
      <c r="O100" t="s">
        <v>41</v>
      </c>
      <c r="P100" t="s">
        <v>721</v>
      </c>
      <c r="Q100" t="s">
        <v>39</v>
      </c>
      <c r="R100" t="s">
        <v>35</v>
      </c>
      <c r="S100" t="s">
        <v>710</v>
      </c>
      <c r="T100" t="s">
        <v>41</v>
      </c>
      <c r="U100" t="s">
        <v>41</v>
      </c>
      <c r="V100" t="s">
        <v>710</v>
      </c>
      <c r="W100" t="s">
        <v>41</v>
      </c>
      <c r="X100" t="s">
        <v>41</v>
      </c>
    </row>
    <row r="101" spans="1:24" hidden="1" x14ac:dyDescent="0.25">
      <c r="A101">
        <v>1718047</v>
      </c>
      <c r="B101" s="12">
        <v>9618380136200</v>
      </c>
      <c r="C101" t="s">
        <v>83</v>
      </c>
      <c r="D101" t="s">
        <v>721</v>
      </c>
      <c r="E101" t="s">
        <v>739</v>
      </c>
      <c r="F101" t="s">
        <v>739</v>
      </c>
      <c r="G101" t="s">
        <v>721</v>
      </c>
      <c r="H101" t="s">
        <v>739</v>
      </c>
      <c r="I101" t="s">
        <v>739</v>
      </c>
      <c r="J101" t="s">
        <v>710</v>
      </c>
      <c r="K101" t="s">
        <v>41</v>
      </c>
      <c r="L101" t="s">
        <v>41</v>
      </c>
      <c r="M101" t="s">
        <v>721</v>
      </c>
      <c r="N101" t="s">
        <v>39</v>
      </c>
      <c r="O101" t="s">
        <v>35</v>
      </c>
      <c r="P101" t="s">
        <v>721</v>
      </c>
      <c r="Q101" t="s">
        <v>39</v>
      </c>
      <c r="R101" t="s">
        <v>35</v>
      </c>
      <c r="S101" t="s">
        <v>710</v>
      </c>
      <c r="T101" t="s">
        <v>41</v>
      </c>
      <c r="U101" t="s">
        <v>41</v>
      </c>
      <c r="V101" t="s">
        <v>710</v>
      </c>
      <c r="W101" t="s">
        <v>41</v>
      </c>
      <c r="X101" t="s">
        <v>41</v>
      </c>
    </row>
    <row r="102" spans="1:24" hidden="1" x14ac:dyDescent="0.25">
      <c r="A102">
        <v>1415011</v>
      </c>
      <c r="B102" s="12">
        <v>37680986116776</v>
      </c>
      <c r="C102" t="s">
        <v>53</v>
      </c>
      <c r="D102" t="s">
        <v>721</v>
      </c>
      <c r="E102" t="s">
        <v>739</v>
      </c>
      <c r="F102" t="s">
        <v>739</v>
      </c>
      <c r="G102" t="s">
        <v>721</v>
      </c>
      <c r="H102" t="s">
        <v>739</v>
      </c>
      <c r="I102" t="s">
        <v>739</v>
      </c>
      <c r="J102" t="s">
        <v>710</v>
      </c>
      <c r="K102" t="s">
        <v>41</v>
      </c>
      <c r="L102" t="s">
        <v>41</v>
      </c>
      <c r="M102" t="s">
        <v>721</v>
      </c>
      <c r="N102" t="s">
        <v>39</v>
      </c>
      <c r="O102" t="s">
        <v>35</v>
      </c>
      <c r="P102" t="s">
        <v>721</v>
      </c>
      <c r="Q102" t="s">
        <v>39</v>
      </c>
      <c r="R102" t="s">
        <v>35</v>
      </c>
      <c r="S102" t="s">
        <v>710</v>
      </c>
      <c r="T102" t="s">
        <v>41</v>
      </c>
      <c r="U102" t="s">
        <v>41</v>
      </c>
      <c r="V102" t="s">
        <v>710</v>
      </c>
      <c r="W102" t="s">
        <v>41</v>
      </c>
      <c r="X102" t="s">
        <v>41</v>
      </c>
    </row>
    <row r="103" spans="1:24" hidden="1" x14ac:dyDescent="0.25">
      <c r="A103">
        <v>1415012</v>
      </c>
      <c r="B103" s="12">
        <v>37681060111195</v>
      </c>
      <c r="C103" t="s">
        <v>53</v>
      </c>
      <c r="D103" t="s">
        <v>721</v>
      </c>
      <c r="E103" t="s">
        <v>739</v>
      </c>
      <c r="F103" t="s">
        <v>739</v>
      </c>
      <c r="G103" t="s">
        <v>721</v>
      </c>
      <c r="H103" t="s">
        <v>739</v>
      </c>
      <c r="I103" t="s">
        <v>739</v>
      </c>
      <c r="J103" t="s">
        <v>721</v>
      </c>
      <c r="K103" t="s">
        <v>39</v>
      </c>
      <c r="L103" t="s">
        <v>35</v>
      </c>
      <c r="M103" t="s">
        <v>721</v>
      </c>
      <c r="N103" t="s">
        <v>39</v>
      </c>
      <c r="O103" t="s">
        <v>35</v>
      </c>
      <c r="P103" t="s">
        <v>721</v>
      </c>
      <c r="Q103" t="s">
        <v>39</v>
      </c>
      <c r="R103" t="s">
        <v>35</v>
      </c>
      <c r="S103" t="s">
        <v>721</v>
      </c>
      <c r="T103" t="s">
        <v>39</v>
      </c>
      <c r="U103" t="s">
        <v>35</v>
      </c>
      <c r="V103" t="s">
        <v>710</v>
      </c>
      <c r="W103" t="s">
        <v>41</v>
      </c>
      <c r="X103" t="s">
        <v>41</v>
      </c>
    </row>
    <row r="104" spans="1:24" hidden="1" x14ac:dyDescent="0.25">
      <c r="A104">
        <v>1819055</v>
      </c>
      <c r="B104" s="12">
        <v>37103710138404</v>
      </c>
      <c r="C104" t="s">
        <v>60</v>
      </c>
      <c r="D104" t="s">
        <v>721</v>
      </c>
      <c r="E104" t="s">
        <v>739</v>
      </c>
      <c r="F104" t="s">
        <v>739</v>
      </c>
      <c r="G104" t="s">
        <v>721</v>
      </c>
      <c r="H104" t="s">
        <v>739</v>
      </c>
      <c r="I104" t="s">
        <v>739</v>
      </c>
      <c r="J104" t="s">
        <v>721</v>
      </c>
      <c r="K104" t="s">
        <v>39</v>
      </c>
      <c r="L104" t="s">
        <v>35</v>
      </c>
      <c r="M104" t="s">
        <v>721</v>
      </c>
      <c r="N104" t="s">
        <v>39</v>
      </c>
      <c r="O104" t="s">
        <v>35</v>
      </c>
      <c r="P104" t="s">
        <v>721</v>
      </c>
      <c r="Q104" t="s">
        <v>39</v>
      </c>
      <c r="R104" t="s">
        <v>35</v>
      </c>
      <c r="S104" t="s">
        <v>710</v>
      </c>
      <c r="T104" t="s">
        <v>41</v>
      </c>
      <c r="U104" t="s">
        <v>41</v>
      </c>
      <c r="V104" t="s">
        <v>710</v>
      </c>
      <c r="W104" t="s">
        <v>41</v>
      </c>
      <c r="X104" t="s">
        <v>41</v>
      </c>
    </row>
    <row r="105" spans="1:24" hidden="1" x14ac:dyDescent="0.25">
      <c r="A105">
        <v>1213005</v>
      </c>
      <c r="B105" s="12">
        <v>7100740731380</v>
      </c>
      <c r="C105" t="s">
        <v>49</v>
      </c>
      <c r="D105" t="s">
        <v>721</v>
      </c>
      <c r="E105" t="s">
        <v>739</v>
      </c>
      <c r="F105" t="s">
        <v>739</v>
      </c>
      <c r="G105" t="s">
        <v>721</v>
      </c>
      <c r="H105" t="s">
        <v>739</v>
      </c>
      <c r="I105" t="s">
        <v>739</v>
      </c>
      <c r="J105" t="s">
        <v>721</v>
      </c>
      <c r="K105" t="s">
        <v>39</v>
      </c>
      <c r="L105" t="s">
        <v>35</v>
      </c>
      <c r="M105" t="s">
        <v>721</v>
      </c>
      <c r="N105" t="s">
        <v>39</v>
      </c>
      <c r="O105" t="s">
        <v>35</v>
      </c>
      <c r="P105" t="s">
        <v>721</v>
      </c>
      <c r="Q105" t="s">
        <v>39</v>
      </c>
      <c r="R105" t="s">
        <v>35</v>
      </c>
      <c r="S105" t="s">
        <v>710</v>
      </c>
      <c r="T105" t="s">
        <v>41</v>
      </c>
      <c r="U105" t="s">
        <v>41</v>
      </c>
      <c r="V105" t="s">
        <v>710</v>
      </c>
      <c r="W105" t="s">
        <v>41</v>
      </c>
      <c r="X105" t="s">
        <v>41</v>
      </c>
    </row>
    <row r="106" spans="1:24" hidden="1" x14ac:dyDescent="0.25">
      <c r="A106">
        <v>1213004</v>
      </c>
      <c r="B106" s="12">
        <v>37735690136267</v>
      </c>
      <c r="C106" t="s">
        <v>49</v>
      </c>
      <c r="D106" t="s">
        <v>721</v>
      </c>
      <c r="E106" t="s">
        <v>739</v>
      </c>
      <c r="F106" t="s">
        <v>739</v>
      </c>
      <c r="G106" t="s">
        <v>721</v>
      </c>
      <c r="H106" t="s">
        <v>739</v>
      </c>
      <c r="I106" t="s">
        <v>739</v>
      </c>
      <c r="J106" t="s">
        <v>721</v>
      </c>
      <c r="K106" t="s">
        <v>39</v>
      </c>
      <c r="L106" t="s">
        <v>35</v>
      </c>
      <c r="M106" t="s">
        <v>721</v>
      </c>
      <c r="N106" t="s">
        <v>39</v>
      </c>
      <c r="O106" t="s">
        <v>35</v>
      </c>
      <c r="P106" t="s">
        <v>721</v>
      </c>
      <c r="Q106" t="s">
        <v>39</v>
      </c>
      <c r="R106" t="s">
        <v>35</v>
      </c>
      <c r="S106" t="s">
        <v>721</v>
      </c>
      <c r="T106" t="s">
        <v>39</v>
      </c>
      <c r="U106" t="s">
        <v>35</v>
      </c>
      <c r="V106" t="s">
        <v>710</v>
      </c>
      <c r="W106" t="s">
        <v>41</v>
      </c>
      <c r="X106" t="s">
        <v>41</v>
      </c>
    </row>
    <row r="107" spans="1:24" hidden="1" x14ac:dyDescent="0.25">
      <c r="A107">
        <v>2021011</v>
      </c>
      <c r="B107" s="12" t="s">
        <v>286</v>
      </c>
      <c r="C107" t="s">
        <v>125</v>
      </c>
      <c r="D107" t="s">
        <v>721</v>
      </c>
      <c r="E107" t="s">
        <v>739</v>
      </c>
      <c r="F107" t="s">
        <v>739</v>
      </c>
      <c r="G107" t="s">
        <v>721</v>
      </c>
      <c r="H107" t="s">
        <v>739</v>
      </c>
      <c r="I107" t="s">
        <v>739</v>
      </c>
      <c r="J107" t="s">
        <v>710</v>
      </c>
      <c r="K107" t="s">
        <v>41</v>
      </c>
      <c r="L107" t="s">
        <v>41</v>
      </c>
      <c r="M107" t="s">
        <v>710</v>
      </c>
      <c r="N107" t="s">
        <v>41</v>
      </c>
      <c r="O107" t="s">
        <v>41</v>
      </c>
      <c r="P107" t="s">
        <v>721</v>
      </c>
      <c r="Q107" t="s">
        <v>39</v>
      </c>
      <c r="R107" t="s">
        <v>35</v>
      </c>
      <c r="S107" t="s">
        <v>710</v>
      </c>
      <c r="T107" t="s">
        <v>41</v>
      </c>
      <c r="U107" t="s">
        <v>41</v>
      </c>
      <c r="V107" t="s">
        <v>710</v>
      </c>
      <c r="W107" t="s">
        <v>41</v>
      </c>
      <c r="X107" t="s">
        <v>41</v>
      </c>
    </row>
    <row r="108" spans="1:24" hidden="1" x14ac:dyDescent="0.25">
      <c r="A108">
        <v>1819056</v>
      </c>
      <c r="B108" s="12">
        <v>37103710137695</v>
      </c>
      <c r="C108" t="s">
        <v>60</v>
      </c>
      <c r="D108" t="s">
        <v>721</v>
      </c>
      <c r="E108" t="s">
        <v>739</v>
      </c>
      <c r="F108" t="s">
        <v>739</v>
      </c>
      <c r="G108" t="s">
        <v>721</v>
      </c>
      <c r="H108" t="s">
        <v>739</v>
      </c>
      <c r="I108" t="s">
        <v>739</v>
      </c>
      <c r="J108" t="s">
        <v>710</v>
      </c>
      <c r="K108" t="s">
        <v>41</v>
      </c>
      <c r="L108" t="s">
        <v>41</v>
      </c>
      <c r="M108" t="s">
        <v>721</v>
      </c>
      <c r="N108" t="s">
        <v>39</v>
      </c>
      <c r="O108" t="s">
        <v>35</v>
      </c>
      <c r="P108" t="s">
        <v>721</v>
      </c>
      <c r="Q108" t="s">
        <v>39</v>
      </c>
      <c r="R108" t="s">
        <v>35</v>
      </c>
      <c r="S108" t="s">
        <v>710</v>
      </c>
      <c r="T108" t="s">
        <v>41</v>
      </c>
      <c r="U108" t="s">
        <v>41</v>
      </c>
      <c r="V108" t="s">
        <v>710</v>
      </c>
      <c r="W108" t="s">
        <v>41</v>
      </c>
      <c r="X108" t="s">
        <v>41</v>
      </c>
    </row>
    <row r="109" spans="1:24" hidden="1" x14ac:dyDescent="0.25">
      <c r="A109">
        <v>1920021</v>
      </c>
      <c r="B109" s="12">
        <v>34765050101766</v>
      </c>
      <c r="C109" t="s">
        <v>155</v>
      </c>
      <c r="D109" t="s">
        <v>721</v>
      </c>
      <c r="E109" t="s">
        <v>739</v>
      </c>
      <c r="F109" t="s">
        <v>739</v>
      </c>
      <c r="G109" t="s">
        <v>721</v>
      </c>
      <c r="H109" t="s">
        <v>739</v>
      </c>
      <c r="I109" t="s">
        <v>739</v>
      </c>
      <c r="J109" t="s">
        <v>710</v>
      </c>
      <c r="K109" t="s">
        <v>41</v>
      </c>
      <c r="L109" t="s">
        <v>41</v>
      </c>
      <c r="M109" t="s">
        <v>710</v>
      </c>
      <c r="N109" t="s">
        <v>41</v>
      </c>
      <c r="O109" t="s">
        <v>41</v>
      </c>
      <c r="P109" t="s">
        <v>721</v>
      </c>
      <c r="Q109" t="s">
        <v>39</v>
      </c>
      <c r="R109" t="s">
        <v>35</v>
      </c>
      <c r="S109" t="s">
        <v>710</v>
      </c>
      <c r="T109" t="s">
        <v>41</v>
      </c>
      <c r="U109" t="s">
        <v>41</v>
      </c>
      <c r="V109" t="s">
        <v>710</v>
      </c>
      <c r="W109" t="s">
        <v>41</v>
      </c>
      <c r="X109" t="s">
        <v>41</v>
      </c>
    </row>
    <row r="110" spans="1:24" hidden="1" x14ac:dyDescent="0.25">
      <c r="A110">
        <v>1819015</v>
      </c>
      <c r="B110" s="12">
        <v>30664640123729</v>
      </c>
      <c r="C110" t="s">
        <v>60</v>
      </c>
      <c r="D110" t="s">
        <v>721</v>
      </c>
      <c r="E110" t="s">
        <v>739</v>
      </c>
      <c r="F110" t="s">
        <v>739</v>
      </c>
      <c r="G110" t="s">
        <v>721</v>
      </c>
      <c r="H110" t="s">
        <v>739</v>
      </c>
      <c r="I110" t="s">
        <v>739</v>
      </c>
      <c r="J110" t="s">
        <v>710</v>
      </c>
      <c r="K110" t="s">
        <v>41</v>
      </c>
      <c r="L110" t="s">
        <v>41</v>
      </c>
      <c r="M110" t="s">
        <v>721</v>
      </c>
      <c r="N110" t="s">
        <v>39</v>
      </c>
      <c r="O110" t="s">
        <v>35</v>
      </c>
      <c r="P110" t="s">
        <v>710</v>
      </c>
      <c r="Q110" t="s">
        <v>41</v>
      </c>
      <c r="R110" t="s">
        <v>41</v>
      </c>
      <c r="S110" t="s">
        <v>710</v>
      </c>
      <c r="T110" t="s">
        <v>41</v>
      </c>
      <c r="U110" t="s">
        <v>41</v>
      </c>
      <c r="V110" t="s">
        <v>710</v>
      </c>
      <c r="W110" t="s">
        <v>41</v>
      </c>
      <c r="X110" t="s">
        <v>41</v>
      </c>
    </row>
    <row r="111" spans="1:24" hidden="1" x14ac:dyDescent="0.25">
      <c r="A111">
        <v>1112005</v>
      </c>
      <c r="B111" s="12">
        <v>1100170123968</v>
      </c>
      <c r="C111" t="s">
        <v>51</v>
      </c>
      <c r="D111" t="s">
        <v>721</v>
      </c>
      <c r="E111" t="s">
        <v>739</v>
      </c>
      <c r="F111" t="s">
        <v>739</v>
      </c>
      <c r="G111" t="s">
        <v>721</v>
      </c>
      <c r="H111" t="s">
        <v>739</v>
      </c>
      <c r="I111" t="s">
        <v>739</v>
      </c>
      <c r="J111" t="s">
        <v>710</v>
      </c>
      <c r="K111" t="s">
        <v>41</v>
      </c>
      <c r="L111" t="s">
        <v>41</v>
      </c>
      <c r="M111" t="s">
        <v>710</v>
      </c>
      <c r="N111" t="s">
        <v>41</v>
      </c>
      <c r="O111" t="s">
        <v>41</v>
      </c>
      <c r="P111" t="s">
        <v>721</v>
      </c>
      <c r="Q111" t="s">
        <v>39</v>
      </c>
      <c r="R111" t="s">
        <v>35</v>
      </c>
      <c r="S111" t="s">
        <v>721</v>
      </c>
      <c r="T111" t="s">
        <v>39</v>
      </c>
      <c r="U111" t="s">
        <v>35</v>
      </c>
      <c r="V111" t="s">
        <v>710</v>
      </c>
      <c r="W111" t="s">
        <v>41</v>
      </c>
      <c r="X111" t="s">
        <v>41</v>
      </c>
    </row>
    <row r="112" spans="1:24" hidden="1" x14ac:dyDescent="0.25">
      <c r="A112">
        <v>1415002</v>
      </c>
      <c r="B112" s="12">
        <v>19753090135145</v>
      </c>
      <c r="C112" t="s">
        <v>53</v>
      </c>
      <c r="D112" t="s">
        <v>721</v>
      </c>
      <c r="E112" t="s">
        <v>739</v>
      </c>
      <c r="F112" t="s">
        <v>739</v>
      </c>
      <c r="G112" t="s">
        <v>721</v>
      </c>
      <c r="H112" t="s">
        <v>739</v>
      </c>
      <c r="I112" t="s">
        <v>739</v>
      </c>
      <c r="J112" t="s">
        <v>710</v>
      </c>
      <c r="K112" t="s">
        <v>41</v>
      </c>
      <c r="L112" t="s">
        <v>41</v>
      </c>
      <c r="M112" t="s">
        <v>721</v>
      </c>
      <c r="N112" t="s">
        <v>39</v>
      </c>
      <c r="O112" t="s">
        <v>35</v>
      </c>
      <c r="P112" t="s">
        <v>721</v>
      </c>
      <c r="Q112" t="s">
        <v>39</v>
      </c>
      <c r="R112" t="s">
        <v>35</v>
      </c>
      <c r="S112" t="s">
        <v>710</v>
      </c>
      <c r="T112" t="s">
        <v>41</v>
      </c>
      <c r="U112" t="s">
        <v>41</v>
      </c>
      <c r="V112" t="s">
        <v>710</v>
      </c>
      <c r="W112" t="s">
        <v>41</v>
      </c>
      <c r="X112" t="s">
        <v>41</v>
      </c>
    </row>
    <row r="113" spans="1:24" hidden="1" x14ac:dyDescent="0.25">
      <c r="A113">
        <v>1516002</v>
      </c>
      <c r="B113" s="12">
        <v>37682130127084</v>
      </c>
      <c r="C113" t="s">
        <v>55</v>
      </c>
      <c r="D113" t="s">
        <v>721</v>
      </c>
      <c r="E113" t="s">
        <v>739</v>
      </c>
      <c r="F113" t="s">
        <v>739</v>
      </c>
      <c r="G113" t="s">
        <v>721</v>
      </c>
      <c r="H113" t="s">
        <v>739</v>
      </c>
      <c r="I113" t="s">
        <v>739</v>
      </c>
      <c r="J113" t="s">
        <v>710</v>
      </c>
      <c r="K113" t="s">
        <v>41</v>
      </c>
      <c r="L113" t="s">
        <v>41</v>
      </c>
      <c r="M113" t="s">
        <v>721</v>
      </c>
      <c r="N113" t="s">
        <v>39</v>
      </c>
      <c r="O113" t="s">
        <v>35</v>
      </c>
      <c r="P113" t="s">
        <v>721</v>
      </c>
      <c r="Q113" t="s">
        <v>39</v>
      </c>
      <c r="R113" t="s">
        <v>35</v>
      </c>
      <c r="S113" t="s">
        <v>710</v>
      </c>
      <c r="T113" t="s">
        <v>41</v>
      </c>
      <c r="U113" t="s">
        <v>41</v>
      </c>
      <c r="V113" t="s">
        <v>710</v>
      </c>
      <c r="W113" t="s">
        <v>41</v>
      </c>
      <c r="X113" t="s">
        <v>41</v>
      </c>
    </row>
    <row r="114" spans="1:24" hidden="1" x14ac:dyDescent="0.25">
      <c r="A114">
        <v>1920031</v>
      </c>
      <c r="B114" s="12">
        <v>57727020139439</v>
      </c>
      <c r="C114" t="s">
        <v>155</v>
      </c>
      <c r="D114" t="s">
        <v>721</v>
      </c>
      <c r="E114" t="s">
        <v>739</v>
      </c>
      <c r="F114" t="s">
        <v>739</v>
      </c>
      <c r="G114" t="s">
        <v>721</v>
      </c>
      <c r="H114" t="s">
        <v>739</v>
      </c>
      <c r="I114" t="s">
        <v>739</v>
      </c>
      <c r="J114" t="s">
        <v>710</v>
      </c>
      <c r="K114" t="s">
        <v>41</v>
      </c>
      <c r="L114" t="s">
        <v>41</v>
      </c>
      <c r="M114" t="s">
        <v>721</v>
      </c>
      <c r="N114" t="s">
        <v>39</v>
      </c>
      <c r="O114" t="s">
        <v>35</v>
      </c>
      <c r="P114" t="s">
        <v>721</v>
      </c>
      <c r="Q114" t="s">
        <v>39</v>
      </c>
      <c r="R114" t="s">
        <v>35</v>
      </c>
      <c r="S114" t="s">
        <v>710</v>
      </c>
      <c r="T114" t="s">
        <v>41</v>
      </c>
      <c r="U114" t="s">
        <v>41</v>
      </c>
      <c r="V114" t="s">
        <v>710</v>
      </c>
      <c r="W114" t="s">
        <v>41</v>
      </c>
      <c r="X114" t="s">
        <v>41</v>
      </c>
    </row>
    <row r="115" spans="1:24" hidden="1" x14ac:dyDescent="0.25">
      <c r="A115">
        <v>1819034</v>
      </c>
      <c r="B115" s="12">
        <v>50711670138057</v>
      </c>
      <c r="C115" t="s">
        <v>60</v>
      </c>
      <c r="D115" t="s">
        <v>721</v>
      </c>
      <c r="E115" t="s">
        <v>739</v>
      </c>
      <c r="F115" t="s">
        <v>739</v>
      </c>
      <c r="G115" t="s">
        <v>721</v>
      </c>
      <c r="H115" t="s">
        <v>739</v>
      </c>
      <c r="I115" t="s">
        <v>739</v>
      </c>
      <c r="J115" t="s">
        <v>721</v>
      </c>
      <c r="K115" t="s">
        <v>39</v>
      </c>
      <c r="L115" t="s">
        <v>35</v>
      </c>
      <c r="M115" t="s">
        <v>721</v>
      </c>
      <c r="N115" t="s">
        <v>39</v>
      </c>
      <c r="O115" t="s">
        <v>35</v>
      </c>
      <c r="P115" t="s">
        <v>721</v>
      </c>
      <c r="Q115" t="s">
        <v>39</v>
      </c>
      <c r="R115" t="s">
        <v>35</v>
      </c>
      <c r="S115" t="s">
        <v>710</v>
      </c>
      <c r="T115" t="s">
        <v>41</v>
      </c>
      <c r="U115" t="s">
        <v>41</v>
      </c>
      <c r="V115" t="s">
        <v>710</v>
      </c>
      <c r="W115" t="s">
        <v>41</v>
      </c>
      <c r="X115" t="s">
        <v>41</v>
      </c>
    </row>
    <row r="116" spans="1:24" hidden="1" x14ac:dyDescent="0.25">
      <c r="A116">
        <v>1718027</v>
      </c>
      <c r="B116" s="12">
        <v>1100170136101</v>
      </c>
      <c r="C116" t="s">
        <v>83</v>
      </c>
      <c r="D116" t="s">
        <v>721</v>
      </c>
      <c r="E116" t="s">
        <v>739</v>
      </c>
      <c r="F116" t="s">
        <v>739</v>
      </c>
      <c r="G116" t="s">
        <v>721</v>
      </c>
      <c r="H116" t="s">
        <v>739</v>
      </c>
      <c r="I116" t="s">
        <v>739</v>
      </c>
      <c r="J116" t="s">
        <v>721</v>
      </c>
      <c r="K116" t="s">
        <v>39</v>
      </c>
      <c r="L116" t="s">
        <v>35</v>
      </c>
      <c r="M116" t="s">
        <v>721</v>
      </c>
      <c r="N116" t="s">
        <v>39</v>
      </c>
      <c r="O116" t="s">
        <v>35</v>
      </c>
      <c r="P116" t="s">
        <v>721</v>
      </c>
      <c r="Q116" t="s">
        <v>39</v>
      </c>
      <c r="R116" t="s">
        <v>35</v>
      </c>
      <c r="S116" t="s">
        <v>710</v>
      </c>
      <c r="T116" t="s">
        <v>41</v>
      </c>
      <c r="U116" t="s">
        <v>41</v>
      </c>
      <c r="V116" t="s">
        <v>710</v>
      </c>
      <c r="W116" t="s">
        <v>41</v>
      </c>
      <c r="X116" t="s">
        <v>41</v>
      </c>
    </row>
    <row r="117" spans="1:24" hidden="1" x14ac:dyDescent="0.25">
      <c r="A117">
        <v>1617016</v>
      </c>
      <c r="B117" s="12">
        <v>7100740134114</v>
      </c>
      <c r="C117" t="s">
        <v>96</v>
      </c>
      <c r="D117" t="s">
        <v>721</v>
      </c>
      <c r="E117" t="s">
        <v>739</v>
      </c>
      <c r="F117" t="s">
        <v>739</v>
      </c>
      <c r="G117" t="s">
        <v>721</v>
      </c>
      <c r="H117" t="s">
        <v>739</v>
      </c>
      <c r="I117" t="s">
        <v>739</v>
      </c>
      <c r="J117" t="s">
        <v>710</v>
      </c>
      <c r="K117" t="s">
        <v>41</v>
      </c>
      <c r="L117" t="s">
        <v>41</v>
      </c>
      <c r="M117" t="s">
        <v>721</v>
      </c>
      <c r="N117" t="s">
        <v>39</v>
      </c>
      <c r="O117" t="s">
        <v>35</v>
      </c>
      <c r="P117" t="s">
        <v>721</v>
      </c>
      <c r="Q117" t="s">
        <v>39</v>
      </c>
      <c r="R117" t="s">
        <v>35</v>
      </c>
      <c r="S117" t="s">
        <v>721</v>
      </c>
      <c r="T117" t="s">
        <v>39</v>
      </c>
      <c r="U117" t="s">
        <v>35</v>
      </c>
      <c r="V117" t="s">
        <v>710</v>
      </c>
      <c r="W117" t="s">
        <v>41</v>
      </c>
      <c r="X117" t="s">
        <v>41</v>
      </c>
    </row>
    <row r="118" spans="1:24" hidden="1" x14ac:dyDescent="0.25">
      <c r="A118">
        <v>1819035</v>
      </c>
      <c r="B118" s="12">
        <v>4100410114991</v>
      </c>
      <c r="C118" t="s">
        <v>60</v>
      </c>
      <c r="D118" t="s">
        <v>721</v>
      </c>
      <c r="E118" t="s">
        <v>739</v>
      </c>
      <c r="F118" t="s">
        <v>739</v>
      </c>
      <c r="G118" t="s">
        <v>721</v>
      </c>
      <c r="H118" t="s">
        <v>739</v>
      </c>
      <c r="I118" t="s">
        <v>739</v>
      </c>
      <c r="J118" t="s">
        <v>721</v>
      </c>
      <c r="K118" t="s">
        <v>39</v>
      </c>
      <c r="L118" t="s">
        <v>35</v>
      </c>
      <c r="M118" t="s">
        <v>710</v>
      </c>
      <c r="N118" t="s">
        <v>41</v>
      </c>
      <c r="O118" t="s">
        <v>41</v>
      </c>
      <c r="P118" t="s">
        <v>710</v>
      </c>
      <c r="Q118" t="s">
        <v>41</v>
      </c>
      <c r="R118" t="s">
        <v>41</v>
      </c>
      <c r="S118" t="s">
        <v>710</v>
      </c>
      <c r="T118" t="s">
        <v>41</v>
      </c>
      <c r="U118" t="s">
        <v>41</v>
      </c>
      <c r="V118" t="s">
        <v>710</v>
      </c>
      <c r="W118" t="s">
        <v>41</v>
      </c>
      <c r="X118" t="s">
        <v>41</v>
      </c>
    </row>
    <row r="119" spans="1:24" hidden="1" x14ac:dyDescent="0.25">
      <c r="A119">
        <v>1718007</v>
      </c>
      <c r="B119" s="12">
        <v>43694500121483</v>
      </c>
      <c r="C119" t="s">
        <v>83</v>
      </c>
      <c r="D119" t="s">
        <v>721</v>
      </c>
      <c r="E119" t="s">
        <v>739</v>
      </c>
      <c r="F119" t="s">
        <v>739</v>
      </c>
      <c r="G119" t="s">
        <v>721</v>
      </c>
      <c r="H119" t="s">
        <v>739</v>
      </c>
      <c r="I119" t="s">
        <v>739</v>
      </c>
      <c r="J119" t="s">
        <v>721</v>
      </c>
      <c r="K119" t="s">
        <v>39</v>
      </c>
      <c r="L119" t="s">
        <v>35</v>
      </c>
      <c r="M119" t="s">
        <v>710</v>
      </c>
      <c r="N119" t="s">
        <v>41</v>
      </c>
      <c r="O119" t="s">
        <v>41</v>
      </c>
      <c r="P119" t="s">
        <v>710</v>
      </c>
      <c r="Q119" t="s">
        <v>41</v>
      </c>
      <c r="R119" t="s">
        <v>41</v>
      </c>
      <c r="S119" t="s">
        <v>710</v>
      </c>
      <c r="T119" t="s">
        <v>41</v>
      </c>
      <c r="U119" t="s">
        <v>41</v>
      </c>
      <c r="V119" t="s">
        <v>710</v>
      </c>
      <c r="W119" t="s">
        <v>41</v>
      </c>
      <c r="X119" t="s">
        <v>41</v>
      </c>
    </row>
    <row r="120" spans="1:24" hidden="1" x14ac:dyDescent="0.25">
      <c r="A120">
        <v>1920022</v>
      </c>
      <c r="B120" s="12">
        <v>9618380139006</v>
      </c>
      <c r="C120" t="s">
        <v>155</v>
      </c>
      <c r="D120" t="s">
        <v>721</v>
      </c>
      <c r="E120" t="s">
        <v>739</v>
      </c>
      <c r="F120" t="s">
        <v>739</v>
      </c>
      <c r="G120" t="s">
        <v>721</v>
      </c>
      <c r="H120" t="s">
        <v>739</v>
      </c>
      <c r="I120" t="s">
        <v>739</v>
      </c>
      <c r="J120" t="s">
        <v>721</v>
      </c>
      <c r="K120" t="s">
        <v>39</v>
      </c>
      <c r="L120" t="s">
        <v>35</v>
      </c>
      <c r="M120" t="s">
        <v>721</v>
      </c>
      <c r="N120" t="s">
        <v>39</v>
      </c>
      <c r="O120" t="s">
        <v>35</v>
      </c>
      <c r="P120" t="s">
        <v>721</v>
      </c>
      <c r="Q120" t="s">
        <v>39</v>
      </c>
      <c r="R120" t="s">
        <v>35</v>
      </c>
      <c r="S120" t="s">
        <v>710</v>
      </c>
      <c r="T120" t="s">
        <v>41</v>
      </c>
      <c r="U120" t="s">
        <v>41</v>
      </c>
      <c r="V120" t="s">
        <v>710</v>
      </c>
      <c r="W120" t="s">
        <v>41</v>
      </c>
      <c r="X120" t="s">
        <v>41</v>
      </c>
    </row>
    <row r="121" spans="1:24" hidden="1" x14ac:dyDescent="0.25">
      <c r="A121">
        <v>1112006</v>
      </c>
      <c r="B121" s="12">
        <v>1100176001788</v>
      </c>
      <c r="C121" t="s">
        <v>51</v>
      </c>
      <c r="D121" t="s">
        <v>721</v>
      </c>
      <c r="E121" t="s">
        <v>739</v>
      </c>
      <c r="F121" t="s">
        <v>739</v>
      </c>
      <c r="G121" t="s">
        <v>721</v>
      </c>
      <c r="H121" t="s">
        <v>739</v>
      </c>
      <c r="I121" t="s">
        <v>739</v>
      </c>
      <c r="J121" t="s">
        <v>710</v>
      </c>
      <c r="K121" t="s">
        <v>41</v>
      </c>
      <c r="L121" t="s">
        <v>41</v>
      </c>
      <c r="M121" t="s">
        <v>721</v>
      </c>
      <c r="N121" t="s">
        <v>39</v>
      </c>
      <c r="O121" t="s">
        <v>35</v>
      </c>
      <c r="P121" t="s">
        <v>721</v>
      </c>
      <c r="Q121" t="s">
        <v>39</v>
      </c>
      <c r="R121" t="s">
        <v>35</v>
      </c>
      <c r="S121" t="s">
        <v>710</v>
      </c>
      <c r="T121" t="s">
        <v>41</v>
      </c>
      <c r="U121" t="s">
        <v>41</v>
      </c>
      <c r="V121" t="s">
        <v>710</v>
      </c>
      <c r="W121" t="s">
        <v>41</v>
      </c>
      <c r="X121" t="s">
        <v>41</v>
      </c>
    </row>
    <row r="122" spans="1:24" hidden="1" x14ac:dyDescent="0.25">
      <c r="A122">
        <v>2021024</v>
      </c>
      <c r="B122" s="12" t="s">
        <v>217</v>
      </c>
      <c r="C122" t="s">
        <v>125</v>
      </c>
      <c r="D122" t="s">
        <v>721</v>
      </c>
      <c r="E122" t="s">
        <v>739</v>
      </c>
      <c r="F122" t="s">
        <v>739</v>
      </c>
      <c r="G122" t="s">
        <v>721</v>
      </c>
      <c r="H122" t="s">
        <v>739</v>
      </c>
      <c r="I122" t="s">
        <v>739</v>
      </c>
      <c r="J122" t="s">
        <v>721</v>
      </c>
      <c r="K122" t="s">
        <v>36</v>
      </c>
      <c r="L122" t="s">
        <v>36</v>
      </c>
      <c r="M122" t="s">
        <v>710</v>
      </c>
      <c r="N122" t="s">
        <v>41</v>
      </c>
      <c r="O122" t="s">
        <v>41</v>
      </c>
      <c r="P122" t="s">
        <v>710</v>
      </c>
      <c r="Q122" t="s">
        <v>41</v>
      </c>
      <c r="R122" t="s">
        <v>41</v>
      </c>
      <c r="S122" t="s">
        <v>721</v>
      </c>
      <c r="T122" t="s">
        <v>39</v>
      </c>
      <c r="U122" t="s">
        <v>36</v>
      </c>
      <c r="V122" t="s">
        <v>710</v>
      </c>
      <c r="W122" t="s">
        <v>41</v>
      </c>
      <c r="X122" t="s">
        <v>41</v>
      </c>
    </row>
    <row r="123" spans="1:24" hidden="1" x14ac:dyDescent="0.25">
      <c r="A123">
        <v>1516014</v>
      </c>
      <c r="B123" s="12">
        <v>19768690131128</v>
      </c>
      <c r="C123" t="s">
        <v>55</v>
      </c>
      <c r="D123" t="s">
        <v>721</v>
      </c>
      <c r="E123" t="s">
        <v>739</v>
      </c>
      <c r="F123" t="s">
        <v>739</v>
      </c>
      <c r="G123" t="s">
        <v>721</v>
      </c>
      <c r="H123" t="s">
        <v>739</v>
      </c>
      <c r="I123" t="s">
        <v>739</v>
      </c>
      <c r="J123" t="s">
        <v>721</v>
      </c>
      <c r="K123" t="s">
        <v>39</v>
      </c>
      <c r="L123" t="s">
        <v>35</v>
      </c>
      <c r="M123" t="s">
        <v>710</v>
      </c>
      <c r="N123" t="s">
        <v>41</v>
      </c>
      <c r="O123" t="s">
        <v>41</v>
      </c>
      <c r="P123" t="s">
        <v>710</v>
      </c>
      <c r="Q123" t="s">
        <v>41</v>
      </c>
      <c r="R123" t="s">
        <v>41</v>
      </c>
      <c r="S123" t="s">
        <v>721</v>
      </c>
      <c r="T123" t="s">
        <v>39</v>
      </c>
      <c r="U123" t="s">
        <v>35</v>
      </c>
      <c r="V123" t="s">
        <v>710</v>
      </c>
      <c r="W123" t="s">
        <v>41</v>
      </c>
      <c r="X123" t="s">
        <v>41</v>
      </c>
    </row>
    <row r="124" spans="1:24" hidden="1" x14ac:dyDescent="0.25">
      <c r="A124">
        <v>2122004</v>
      </c>
      <c r="B124" s="12" t="s">
        <v>221</v>
      </c>
      <c r="C124" t="s">
        <v>58</v>
      </c>
      <c r="D124" t="s">
        <v>721</v>
      </c>
      <c r="E124" t="s">
        <v>739</v>
      </c>
      <c r="F124" t="s">
        <v>739</v>
      </c>
      <c r="G124" t="s">
        <v>721</v>
      </c>
      <c r="H124" t="s">
        <v>739</v>
      </c>
      <c r="I124" t="s">
        <v>739</v>
      </c>
      <c r="J124" t="s">
        <v>721</v>
      </c>
      <c r="K124" t="s">
        <v>39</v>
      </c>
      <c r="L124" t="s">
        <v>35</v>
      </c>
      <c r="M124" t="s">
        <v>710</v>
      </c>
      <c r="N124" t="s">
        <v>41</v>
      </c>
      <c r="O124" t="s">
        <v>41</v>
      </c>
      <c r="P124" t="s">
        <v>710</v>
      </c>
      <c r="Q124" t="s">
        <v>41</v>
      </c>
      <c r="R124" t="s">
        <v>41</v>
      </c>
      <c r="S124" t="s">
        <v>710</v>
      </c>
      <c r="T124" t="s">
        <v>41</v>
      </c>
      <c r="U124" t="s">
        <v>41</v>
      </c>
      <c r="V124" t="s">
        <v>710</v>
      </c>
      <c r="W124" t="s">
        <v>41</v>
      </c>
      <c r="X124" t="s">
        <v>41</v>
      </c>
    </row>
    <row r="125" spans="1:24" hidden="1" x14ac:dyDescent="0.25">
      <c r="A125">
        <v>2021012</v>
      </c>
      <c r="B125" s="12" t="s">
        <v>223</v>
      </c>
      <c r="C125" t="s">
        <v>125</v>
      </c>
      <c r="D125" t="s">
        <v>721</v>
      </c>
      <c r="E125" t="s">
        <v>739</v>
      </c>
      <c r="F125" t="s">
        <v>739</v>
      </c>
      <c r="G125" t="s">
        <v>721</v>
      </c>
      <c r="H125" t="s">
        <v>739</v>
      </c>
      <c r="I125" t="s">
        <v>739</v>
      </c>
      <c r="J125" t="s">
        <v>721</v>
      </c>
      <c r="K125" t="s">
        <v>39</v>
      </c>
      <c r="L125" t="s">
        <v>35</v>
      </c>
      <c r="M125" t="s">
        <v>721</v>
      </c>
      <c r="N125" t="s">
        <v>39</v>
      </c>
      <c r="O125" t="s">
        <v>35</v>
      </c>
      <c r="P125" t="s">
        <v>710</v>
      </c>
      <c r="Q125" t="s">
        <v>41</v>
      </c>
      <c r="R125" t="s">
        <v>41</v>
      </c>
      <c r="S125" t="s">
        <v>721</v>
      </c>
      <c r="T125" t="s">
        <v>39</v>
      </c>
      <c r="U125" t="s">
        <v>35</v>
      </c>
      <c r="V125" t="s">
        <v>710</v>
      </c>
      <c r="W125" t="s">
        <v>41</v>
      </c>
      <c r="X125" t="s">
        <v>41</v>
      </c>
    </row>
    <row r="126" spans="1:24" hidden="1" x14ac:dyDescent="0.25">
      <c r="A126">
        <v>1617018</v>
      </c>
      <c r="B126" s="12">
        <v>19768690119016</v>
      </c>
      <c r="C126" t="s">
        <v>96</v>
      </c>
      <c r="D126" t="s">
        <v>721</v>
      </c>
      <c r="E126" t="s">
        <v>739</v>
      </c>
      <c r="F126" t="s">
        <v>739</v>
      </c>
      <c r="G126" t="s">
        <v>721</v>
      </c>
      <c r="H126" t="s">
        <v>739</v>
      </c>
      <c r="I126" t="s">
        <v>739</v>
      </c>
      <c r="J126" t="s">
        <v>710</v>
      </c>
      <c r="K126" t="s">
        <v>41</v>
      </c>
      <c r="L126" t="s">
        <v>41</v>
      </c>
      <c r="M126" t="s">
        <v>721</v>
      </c>
      <c r="N126" t="s">
        <v>39</v>
      </c>
      <c r="O126" t="s">
        <v>35</v>
      </c>
      <c r="P126" t="s">
        <v>710</v>
      </c>
      <c r="Q126" t="s">
        <v>41</v>
      </c>
      <c r="R126" t="s">
        <v>41</v>
      </c>
      <c r="S126" t="s">
        <v>710</v>
      </c>
      <c r="T126" t="s">
        <v>41</v>
      </c>
      <c r="U126" t="s">
        <v>41</v>
      </c>
      <c r="V126" t="s">
        <v>710</v>
      </c>
      <c r="W126" t="s">
        <v>41</v>
      </c>
      <c r="X126" t="s">
        <v>41</v>
      </c>
    </row>
    <row r="127" spans="1:24" hidden="1" x14ac:dyDescent="0.25">
      <c r="A127">
        <v>910009</v>
      </c>
      <c r="B127" s="12">
        <v>37683386039457</v>
      </c>
      <c r="C127" t="s">
        <v>102</v>
      </c>
      <c r="D127" t="s">
        <v>721</v>
      </c>
      <c r="E127" t="s">
        <v>739</v>
      </c>
      <c r="F127" t="s">
        <v>739</v>
      </c>
      <c r="G127" t="s">
        <v>721</v>
      </c>
      <c r="H127" t="s">
        <v>739</v>
      </c>
      <c r="I127" t="s">
        <v>739</v>
      </c>
      <c r="J127" t="s">
        <v>710</v>
      </c>
      <c r="K127" t="s">
        <v>41</v>
      </c>
      <c r="L127" t="s">
        <v>41</v>
      </c>
      <c r="M127" t="s">
        <v>721</v>
      </c>
      <c r="N127" t="s">
        <v>39</v>
      </c>
      <c r="O127" t="s">
        <v>36</v>
      </c>
      <c r="P127" t="s">
        <v>721</v>
      </c>
      <c r="Q127" t="s">
        <v>39</v>
      </c>
      <c r="R127" t="s">
        <v>36</v>
      </c>
      <c r="S127" t="s">
        <v>721</v>
      </c>
      <c r="T127" t="s">
        <v>36</v>
      </c>
      <c r="U127" t="s">
        <v>36</v>
      </c>
      <c r="V127" t="s">
        <v>710</v>
      </c>
      <c r="W127" t="s">
        <v>41</v>
      </c>
      <c r="X127" t="s">
        <v>41</v>
      </c>
    </row>
    <row r="128" spans="1:24" hidden="1" x14ac:dyDescent="0.25">
      <c r="A128">
        <v>1617019</v>
      </c>
      <c r="B128" s="12">
        <v>39686276119309</v>
      </c>
      <c r="C128" t="s">
        <v>96</v>
      </c>
      <c r="D128" t="s">
        <v>721</v>
      </c>
      <c r="E128" t="s">
        <v>739</v>
      </c>
      <c r="F128" t="s">
        <v>739</v>
      </c>
      <c r="G128" t="s">
        <v>721</v>
      </c>
      <c r="H128" t="s">
        <v>739</v>
      </c>
      <c r="I128" t="s">
        <v>739</v>
      </c>
      <c r="J128" t="s">
        <v>710</v>
      </c>
      <c r="K128" t="s">
        <v>41</v>
      </c>
      <c r="L128" t="s">
        <v>41</v>
      </c>
      <c r="M128" t="s">
        <v>721</v>
      </c>
      <c r="N128" t="s">
        <v>39</v>
      </c>
      <c r="O128" t="s">
        <v>35</v>
      </c>
      <c r="P128" t="s">
        <v>721</v>
      </c>
      <c r="Q128" t="s">
        <v>39</v>
      </c>
      <c r="R128" t="s">
        <v>35</v>
      </c>
      <c r="S128" t="s">
        <v>710</v>
      </c>
      <c r="T128" t="s">
        <v>41</v>
      </c>
      <c r="U128" t="s">
        <v>41</v>
      </c>
      <c r="V128" t="s">
        <v>710</v>
      </c>
      <c r="W128" t="s">
        <v>41</v>
      </c>
      <c r="X128" t="s">
        <v>41</v>
      </c>
    </row>
    <row r="129" spans="1:24" hidden="1" x14ac:dyDescent="0.25">
      <c r="A129">
        <v>1718033</v>
      </c>
      <c r="B129" s="12">
        <v>39686270136135</v>
      </c>
      <c r="C129" t="s">
        <v>83</v>
      </c>
      <c r="D129" t="s">
        <v>721</v>
      </c>
      <c r="E129" t="s">
        <v>739</v>
      </c>
      <c r="F129" t="s">
        <v>739</v>
      </c>
      <c r="G129" t="s">
        <v>721</v>
      </c>
      <c r="H129" t="s">
        <v>739</v>
      </c>
      <c r="I129" t="s">
        <v>739</v>
      </c>
      <c r="J129" t="s">
        <v>710</v>
      </c>
      <c r="K129" t="s">
        <v>41</v>
      </c>
      <c r="L129" t="s">
        <v>41</v>
      </c>
      <c r="M129" t="s">
        <v>721</v>
      </c>
      <c r="N129" t="s">
        <v>39</v>
      </c>
      <c r="O129" t="s">
        <v>35</v>
      </c>
      <c r="P129" t="s">
        <v>721</v>
      </c>
      <c r="Q129" t="s">
        <v>39</v>
      </c>
      <c r="R129" t="s">
        <v>35</v>
      </c>
      <c r="S129" t="s">
        <v>710</v>
      </c>
      <c r="T129" t="s">
        <v>41</v>
      </c>
      <c r="U129" t="s">
        <v>41</v>
      </c>
      <c r="V129" t="s">
        <v>710</v>
      </c>
      <c r="W129" t="s">
        <v>41</v>
      </c>
      <c r="X129" t="s">
        <v>41</v>
      </c>
    </row>
    <row r="130" spans="1:24" hidden="1" x14ac:dyDescent="0.25">
      <c r="A130">
        <v>1718002</v>
      </c>
      <c r="B130" s="12">
        <v>34674130114660</v>
      </c>
      <c r="C130" t="s">
        <v>83</v>
      </c>
      <c r="D130" t="s">
        <v>721</v>
      </c>
      <c r="E130" t="s">
        <v>739</v>
      </c>
      <c r="F130" t="s">
        <v>739</v>
      </c>
      <c r="G130" t="s">
        <v>721</v>
      </c>
      <c r="H130" t="s">
        <v>739</v>
      </c>
      <c r="I130" t="s">
        <v>739</v>
      </c>
      <c r="J130" t="s">
        <v>710</v>
      </c>
      <c r="K130" t="s">
        <v>41</v>
      </c>
      <c r="L130" t="s">
        <v>41</v>
      </c>
      <c r="M130" t="s">
        <v>721</v>
      </c>
      <c r="N130" t="s">
        <v>39</v>
      </c>
      <c r="O130" t="s">
        <v>35</v>
      </c>
      <c r="P130" t="s">
        <v>721</v>
      </c>
      <c r="Q130" t="s">
        <v>39</v>
      </c>
      <c r="R130" t="s">
        <v>35</v>
      </c>
      <c r="S130" t="s">
        <v>710</v>
      </c>
      <c r="T130" t="s">
        <v>41</v>
      </c>
      <c r="U130" t="s">
        <v>41</v>
      </c>
      <c r="V130" t="s">
        <v>710</v>
      </c>
      <c r="W130" t="s">
        <v>41</v>
      </c>
      <c r="X130" t="s">
        <v>41</v>
      </c>
    </row>
    <row r="131" spans="1:24" hidden="1" x14ac:dyDescent="0.25">
      <c r="A131">
        <v>1415013</v>
      </c>
      <c r="B131" s="12">
        <v>39686270129890</v>
      </c>
      <c r="C131" t="s">
        <v>53</v>
      </c>
      <c r="D131" t="s">
        <v>721</v>
      </c>
      <c r="E131" t="s">
        <v>739</v>
      </c>
      <c r="F131" t="s">
        <v>739</v>
      </c>
      <c r="G131" t="s">
        <v>721</v>
      </c>
      <c r="H131" t="s">
        <v>739</v>
      </c>
      <c r="I131" t="s">
        <v>739</v>
      </c>
      <c r="J131" t="s">
        <v>710</v>
      </c>
      <c r="K131" t="s">
        <v>41</v>
      </c>
      <c r="L131" t="s">
        <v>41</v>
      </c>
      <c r="M131" t="s">
        <v>721</v>
      </c>
      <c r="N131" t="s">
        <v>39</v>
      </c>
      <c r="O131" t="s">
        <v>35</v>
      </c>
      <c r="P131" t="s">
        <v>721</v>
      </c>
      <c r="Q131" t="s">
        <v>39</v>
      </c>
      <c r="R131" t="s">
        <v>35</v>
      </c>
      <c r="S131" t="s">
        <v>710</v>
      </c>
      <c r="T131" t="s">
        <v>41</v>
      </c>
      <c r="U131" t="s">
        <v>41</v>
      </c>
      <c r="V131" t="s">
        <v>710</v>
      </c>
      <c r="W131" t="s">
        <v>41</v>
      </c>
      <c r="X131" t="s">
        <v>41</v>
      </c>
    </row>
    <row r="132" spans="1:24" hidden="1" x14ac:dyDescent="0.25">
      <c r="A132">
        <v>1718034</v>
      </c>
      <c r="B132" s="12">
        <v>39686270136028</v>
      </c>
      <c r="C132" t="s">
        <v>83</v>
      </c>
      <c r="D132" t="s">
        <v>721</v>
      </c>
      <c r="E132" t="s">
        <v>739</v>
      </c>
      <c r="F132" t="s">
        <v>739</v>
      </c>
      <c r="G132" t="s">
        <v>721</v>
      </c>
      <c r="H132" t="s">
        <v>739</v>
      </c>
      <c r="I132" t="s">
        <v>739</v>
      </c>
      <c r="J132" t="s">
        <v>710</v>
      </c>
      <c r="K132" t="s">
        <v>41</v>
      </c>
      <c r="L132" t="s">
        <v>41</v>
      </c>
      <c r="M132" t="s">
        <v>721</v>
      </c>
      <c r="N132" t="s">
        <v>39</v>
      </c>
      <c r="O132" t="s">
        <v>35</v>
      </c>
      <c r="P132" t="s">
        <v>721</v>
      </c>
      <c r="Q132" t="s">
        <v>39</v>
      </c>
      <c r="R132" t="s">
        <v>35</v>
      </c>
      <c r="S132" t="s">
        <v>710</v>
      </c>
      <c r="T132" t="s">
        <v>41</v>
      </c>
      <c r="U132" t="s">
        <v>41</v>
      </c>
      <c r="V132" t="s">
        <v>710</v>
      </c>
      <c r="W132" t="s">
        <v>41</v>
      </c>
      <c r="X132" t="s">
        <v>41</v>
      </c>
    </row>
    <row r="133" spans="1:24" hidden="1" x14ac:dyDescent="0.25">
      <c r="A133">
        <v>1213025</v>
      </c>
      <c r="B133" s="12">
        <v>19642461996537</v>
      </c>
      <c r="C133" t="s">
        <v>49</v>
      </c>
      <c r="D133" t="s">
        <v>721</v>
      </c>
      <c r="E133" t="s">
        <v>739</v>
      </c>
      <c r="F133" t="s">
        <v>739</v>
      </c>
      <c r="G133" t="s">
        <v>721</v>
      </c>
      <c r="H133" t="s">
        <v>739</v>
      </c>
      <c r="I133" t="s">
        <v>739</v>
      </c>
      <c r="J133" t="s">
        <v>710</v>
      </c>
      <c r="K133" t="s">
        <v>41</v>
      </c>
      <c r="L133" t="s">
        <v>41</v>
      </c>
      <c r="M133" t="s">
        <v>721</v>
      </c>
      <c r="N133" t="s">
        <v>39</v>
      </c>
      <c r="O133" t="s">
        <v>35</v>
      </c>
      <c r="P133" t="s">
        <v>721</v>
      </c>
      <c r="Q133" t="s">
        <v>39</v>
      </c>
      <c r="R133" t="s">
        <v>35</v>
      </c>
      <c r="S133" t="s">
        <v>710</v>
      </c>
      <c r="T133" t="s">
        <v>41</v>
      </c>
      <c r="U133" t="s">
        <v>41</v>
      </c>
      <c r="V133" t="s">
        <v>710</v>
      </c>
      <c r="W133" t="s">
        <v>41</v>
      </c>
      <c r="X133" t="s">
        <v>41</v>
      </c>
    </row>
    <row r="134" spans="1:24" hidden="1" x14ac:dyDescent="0.25">
      <c r="A134">
        <v>1718050</v>
      </c>
      <c r="B134" s="12">
        <v>37680490136614</v>
      </c>
      <c r="C134" t="s">
        <v>83</v>
      </c>
      <c r="D134" t="s">
        <v>721</v>
      </c>
      <c r="E134" t="s">
        <v>739</v>
      </c>
      <c r="F134" t="s">
        <v>739</v>
      </c>
      <c r="G134" t="s">
        <v>721</v>
      </c>
      <c r="H134" t="s">
        <v>739</v>
      </c>
      <c r="I134" t="s">
        <v>739</v>
      </c>
      <c r="J134" t="s">
        <v>710</v>
      </c>
      <c r="K134" t="s">
        <v>41</v>
      </c>
      <c r="L134" t="s">
        <v>41</v>
      </c>
      <c r="M134" t="s">
        <v>721</v>
      </c>
      <c r="N134" t="s">
        <v>39</v>
      </c>
      <c r="O134" t="s">
        <v>35</v>
      </c>
      <c r="P134" t="s">
        <v>721</v>
      </c>
      <c r="Q134" t="s">
        <v>39</v>
      </c>
      <c r="R134" t="s">
        <v>35</v>
      </c>
      <c r="S134" t="s">
        <v>710</v>
      </c>
      <c r="T134" t="s">
        <v>41</v>
      </c>
      <c r="U134" t="s">
        <v>41</v>
      </c>
      <c r="V134" t="s">
        <v>710</v>
      </c>
      <c r="W134" t="s">
        <v>41</v>
      </c>
      <c r="X134" t="s">
        <v>41</v>
      </c>
    </row>
    <row r="135" spans="1:24" hidden="1" x14ac:dyDescent="0.25">
      <c r="A135">
        <v>1819037</v>
      </c>
      <c r="B135" s="12">
        <v>37681630137109</v>
      </c>
      <c r="C135" t="s">
        <v>60</v>
      </c>
      <c r="D135" t="s">
        <v>721</v>
      </c>
      <c r="E135" t="s">
        <v>739</v>
      </c>
      <c r="F135" t="s">
        <v>739</v>
      </c>
      <c r="G135" t="s">
        <v>721</v>
      </c>
      <c r="H135" t="s">
        <v>739</v>
      </c>
      <c r="I135" t="s">
        <v>739</v>
      </c>
      <c r="J135" t="s">
        <v>710</v>
      </c>
      <c r="K135" t="s">
        <v>41</v>
      </c>
      <c r="L135" t="s">
        <v>41</v>
      </c>
      <c r="M135" t="s">
        <v>721</v>
      </c>
      <c r="N135" t="s">
        <v>39</v>
      </c>
      <c r="O135" t="s">
        <v>35</v>
      </c>
      <c r="P135" t="s">
        <v>721</v>
      </c>
      <c r="Q135" t="s">
        <v>39</v>
      </c>
      <c r="R135" t="s">
        <v>35</v>
      </c>
      <c r="S135" t="s">
        <v>710</v>
      </c>
      <c r="T135" t="s">
        <v>41</v>
      </c>
      <c r="U135" t="s">
        <v>41</v>
      </c>
      <c r="V135" t="s">
        <v>710</v>
      </c>
      <c r="W135" t="s">
        <v>41</v>
      </c>
      <c r="X135" t="s">
        <v>41</v>
      </c>
    </row>
    <row r="136" spans="1:24" hidden="1" x14ac:dyDescent="0.25">
      <c r="A136">
        <v>1819058</v>
      </c>
      <c r="B136" s="12">
        <v>37103710137752</v>
      </c>
      <c r="C136" t="s">
        <v>60</v>
      </c>
      <c r="D136" t="s">
        <v>721</v>
      </c>
      <c r="E136" t="s">
        <v>739</v>
      </c>
      <c r="F136" t="s">
        <v>739</v>
      </c>
      <c r="G136" t="s">
        <v>721</v>
      </c>
      <c r="H136" t="s">
        <v>739</v>
      </c>
      <c r="I136" t="s">
        <v>739</v>
      </c>
      <c r="J136" t="s">
        <v>710</v>
      </c>
      <c r="K136" t="s">
        <v>41</v>
      </c>
      <c r="L136" t="s">
        <v>41</v>
      </c>
      <c r="M136" t="s">
        <v>721</v>
      </c>
      <c r="N136" t="s">
        <v>39</v>
      </c>
      <c r="O136" t="s">
        <v>35</v>
      </c>
      <c r="P136" t="s">
        <v>721</v>
      </c>
      <c r="Q136" t="s">
        <v>39</v>
      </c>
      <c r="R136" t="s">
        <v>35</v>
      </c>
      <c r="S136" t="s">
        <v>710</v>
      </c>
      <c r="T136" t="s">
        <v>41</v>
      </c>
      <c r="U136" t="s">
        <v>41</v>
      </c>
      <c r="V136" t="s">
        <v>710</v>
      </c>
      <c r="W136" t="s">
        <v>41</v>
      </c>
      <c r="X136" t="s">
        <v>41</v>
      </c>
    </row>
    <row r="137" spans="1:24" hidden="1" x14ac:dyDescent="0.25">
      <c r="A137">
        <v>2021025</v>
      </c>
      <c r="B137" s="12" t="s">
        <v>658</v>
      </c>
      <c r="C137" t="s">
        <v>125</v>
      </c>
      <c r="D137" t="s">
        <v>721</v>
      </c>
      <c r="E137" t="s">
        <v>739</v>
      </c>
      <c r="F137" t="s">
        <v>739</v>
      </c>
      <c r="G137" t="s">
        <v>721</v>
      </c>
      <c r="H137" t="s">
        <v>739</v>
      </c>
      <c r="I137" t="s">
        <v>739</v>
      </c>
      <c r="J137" t="s">
        <v>710</v>
      </c>
      <c r="K137" t="s">
        <v>41</v>
      </c>
      <c r="L137" t="s">
        <v>41</v>
      </c>
      <c r="M137" t="s">
        <v>721</v>
      </c>
      <c r="N137" t="s">
        <v>39</v>
      </c>
      <c r="O137" t="s">
        <v>35</v>
      </c>
      <c r="P137" t="s">
        <v>721</v>
      </c>
      <c r="Q137" t="s">
        <v>39</v>
      </c>
      <c r="R137" t="s">
        <v>35</v>
      </c>
      <c r="S137" t="s">
        <v>710</v>
      </c>
      <c r="T137" t="s">
        <v>41</v>
      </c>
      <c r="U137" t="s">
        <v>41</v>
      </c>
      <c r="V137" t="s">
        <v>710</v>
      </c>
      <c r="W137" t="s">
        <v>41</v>
      </c>
      <c r="X137" t="s">
        <v>41</v>
      </c>
    </row>
    <row r="138" spans="1:24" hidden="1" x14ac:dyDescent="0.25">
      <c r="A138">
        <v>1011023</v>
      </c>
      <c r="B138" s="12">
        <v>48705320122267</v>
      </c>
      <c r="C138" t="s">
        <v>76</v>
      </c>
      <c r="D138" t="s">
        <v>736</v>
      </c>
      <c r="E138" t="s">
        <v>41</v>
      </c>
      <c r="F138" t="s">
        <v>41</v>
      </c>
      <c r="G138" t="s">
        <v>721</v>
      </c>
      <c r="H138" t="s">
        <v>739</v>
      </c>
      <c r="I138" t="s">
        <v>739</v>
      </c>
      <c r="J138" t="s">
        <v>721</v>
      </c>
      <c r="K138" t="s">
        <v>39</v>
      </c>
      <c r="L138" t="s">
        <v>35</v>
      </c>
      <c r="M138" t="s">
        <v>710</v>
      </c>
      <c r="N138" t="s">
        <v>41</v>
      </c>
      <c r="O138" t="s">
        <v>41</v>
      </c>
      <c r="P138" t="s">
        <v>710</v>
      </c>
      <c r="Q138" t="s">
        <v>41</v>
      </c>
      <c r="R138" t="s">
        <v>41</v>
      </c>
      <c r="S138" t="s">
        <v>710</v>
      </c>
      <c r="T138" t="s">
        <v>41</v>
      </c>
      <c r="U138" t="s">
        <v>41</v>
      </c>
      <c r="V138" t="s">
        <v>710</v>
      </c>
      <c r="W138" t="s">
        <v>41</v>
      </c>
      <c r="X138" t="s">
        <v>41</v>
      </c>
    </row>
    <row r="139" spans="1:24" hidden="1" x14ac:dyDescent="0.25">
      <c r="A139">
        <v>1516009</v>
      </c>
      <c r="B139" s="12">
        <v>1612590129635</v>
      </c>
      <c r="C139" t="s">
        <v>55</v>
      </c>
      <c r="D139" t="s">
        <v>736</v>
      </c>
      <c r="E139" t="s">
        <v>41</v>
      </c>
      <c r="F139" t="s">
        <v>41</v>
      </c>
      <c r="G139" t="s">
        <v>721</v>
      </c>
      <c r="H139" t="s">
        <v>739</v>
      </c>
      <c r="I139" t="s">
        <v>739</v>
      </c>
      <c r="J139" t="s">
        <v>710</v>
      </c>
      <c r="K139" t="s">
        <v>41</v>
      </c>
      <c r="L139" t="s">
        <v>41</v>
      </c>
      <c r="M139" t="s">
        <v>721</v>
      </c>
      <c r="N139" t="s">
        <v>39</v>
      </c>
      <c r="O139" t="s">
        <v>35</v>
      </c>
      <c r="P139" t="s">
        <v>710</v>
      </c>
      <c r="Q139" t="s">
        <v>41</v>
      </c>
      <c r="R139" t="s">
        <v>41</v>
      </c>
      <c r="S139" t="s">
        <v>710</v>
      </c>
      <c r="T139" t="s">
        <v>41</v>
      </c>
      <c r="U139" t="s">
        <v>41</v>
      </c>
      <c r="V139" t="s">
        <v>710</v>
      </c>
      <c r="W139" t="s">
        <v>41</v>
      </c>
      <c r="X139" t="s">
        <v>41</v>
      </c>
    </row>
    <row r="140" spans="1:24" hidden="1" x14ac:dyDescent="0.25">
      <c r="A140">
        <v>2122015</v>
      </c>
      <c r="B140" s="12" t="s">
        <v>63</v>
      </c>
      <c r="C140" t="s">
        <v>58</v>
      </c>
      <c r="D140" t="s">
        <v>721</v>
      </c>
      <c r="E140" t="s">
        <v>739</v>
      </c>
      <c r="F140" t="s">
        <v>739</v>
      </c>
      <c r="G140" t="s">
        <v>721</v>
      </c>
      <c r="H140" t="s">
        <v>739</v>
      </c>
      <c r="I140" t="s">
        <v>739</v>
      </c>
      <c r="J140" t="s">
        <v>710</v>
      </c>
      <c r="K140" t="s">
        <v>41</v>
      </c>
      <c r="L140" t="s">
        <v>41</v>
      </c>
      <c r="M140" t="s">
        <v>721</v>
      </c>
      <c r="N140" t="s">
        <v>39</v>
      </c>
      <c r="O140" t="s">
        <v>35</v>
      </c>
      <c r="P140" t="s">
        <v>710</v>
      </c>
      <c r="Q140" t="s">
        <v>41</v>
      </c>
      <c r="R140" t="s">
        <v>41</v>
      </c>
      <c r="S140" t="s">
        <v>710</v>
      </c>
      <c r="T140" t="s">
        <v>41</v>
      </c>
      <c r="U140" t="s">
        <v>41</v>
      </c>
      <c r="V140" t="s">
        <v>710</v>
      </c>
      <c r="W140" t="s">
        <v>41</v>
      </c>
      <c r="X140" t="s">
        <v>41</v>
      </c>
    </row>
    <row r="141" spans="1:24" hidden="1" x14ac:dyDescent="0.25">
      <c r="A141">
        <v>2122016</v>
      </c>
      <c r="B141" s="12" t="s">
        <v>65</v>
      </c>
      <c r="C141" t="s">
        <v>58</v>
      </c>
      <c r="D141" t="s">
        <v>721</v>
      </c>
      <c r="E141" t="s">
        <v>739</v>
      </c>
      <c r="F141" t="s">
        <v>739</v>
      </c>
      <c r="G141" t="s">
        <v>721</v>
      </c>
      <c r="H141" t="s">
        <v>739</v>
      </c>
      <c r="I141" t="s">
        <v>739</v>
      </c>
      <c r="J141" t="s">
        <v>710</v>
      </c>
      <c r="K141" t="s">
        <v>41</v>
      </c>
      <c r="L141" t="s">
        <v>41</v>
      </c>
      <c r="M141" t="s">
        <v>721</v>
      </c>
      <c r="N141" t="s">
        <v>39</v>
      </c>
      <c r="O141" t="s">
        <v>35</v>
      </c>
      <c r="P141" t="s">
        <v>710</v>
      </c>
      <c r="Q141" t="s">
        <v>41</v>
      </c>
      <c r="R141" t="s">
        <v>41</v>
      </c>
      <c r="S141" t="s">
        <v>710</v>
      </c>
      <c r="T141" t="s">
        <v>41</v>
      </c>
      <c r="U141" t="s">
        <v>41</v>
      </c>
      <c r="V141" t="s">
        <v>710</v>
      </c>
      <c r="W141" t="s">
        <v>41</v>
      </c>
      <c r="X141" t="s">
        <v>41</v>
      </c>
    </row>
    <row r="142" spans="1:24" hidden="1" x14ac:dyDescent="0.25">
      <c r="A142">
        <v>1314005</v>
      </c>
      <c r="B142" s="12">
        <v>39686760117853</v>
      </c>
      <c r="C142" t="s">
        <v>131</v>
      </c>
      <c r="D142" t="s">
        <v>721</v>
      </c>
      <c r="E142" t="s">
        <v>739</v>
      </c>
      <c r="F142" t="s">
        <v>739</v>
      </c>
      <c r="G142" t="s">
        <v>721</v>
      </c>
      <c r="H142" t="s">
        <v>739</v>
      </c>
      <c r="I142" t="s">
        <v>739</v>
      </c>
      <c r="J142" t="s">
        <v>710</v>
      </c>
      <c r="K142" t="s">
        <v>41</v>
      </c>
      <c r="L142" t="s">
        <v>41</v>
      </c>
      <c r="M142" t="s">
        <v>721</v>
      </c>
      <c r="N142" t="s">
        <v>39</v>
      </c>
      <c r="O142" t="s">
        <v>36</v>
      </c>
      <c r="P142" t="s">
        <v>710</v>
      </c>
      <c r="Q142" t="s">
        <v>41</v>
      </c>
      <c r="R142" t="s">
        <v>41</v>
      </c>
      <c r="S142" t="s">
        <v>721</v>
      </c>
      <c r="T142" t="s">
        <v>39</v>
      </c>
      <c r="U142" t="s">
        <v>35</v>
      </c>
      <c r="V142" t="s">
        <v>710</v>
      </c>
      <c r="W142" t="s">
        <v>41</v>
      </c>
      <c r="X142" t="s">
        <v>41</v>
      </c>
    </row>
    <row r="143" spans="1:24" hidden="1" x14ac:dyDescent="0.25">
      <c r="A143">
        <v>1819089</v>
      </c>
      <c r="B143" s="12">
        <v>37103710138594</v>
      </c>
      <c r="C143" t="s">
        <v>60</v>
      </c>
      <c r="D143" t="s">
        <v>721</v>
      </c>
      <c r="E143" t="s">
        <v>739</v>
      </c>
      <c r="F143" t="s">
        <v>739</v>
      </c>
      <c r="G143" t="s">
        <v>721</v>
      </c>
      <c r="H143" t="s">
        <v>739</v>
      </c>
      <c r="I143" t="s">
        <v>739</v>
      </c>
      <c r="J143" t="s">
        <v>710</v>
      </c>
      <c r="K143" t="s">
        <v>41</v>
      </c>
      <c r="L143" t="s">
        <v>41</v>
      </c>
      <c r="M143" t="s">
        <v>721</v>
      </c>
      <c r="N143" t="s">
        <v>39</v>
      </c>
      <c r="O143" t="s">
        <v>35</v>
      </c>
      <c r="P143" t="s">
        <v>710</v>
      </c>
      <c r="Q143" t="s">
        <v>41</v>
      </c>
      <c r="R143" t="s">
        <v>41</v>
      </c>
      <c r="S143" t="s">
        <v>710</v>
      </c>
      <c r="T143" t="s">
        <v>41</v>
      </c>
      <c r="U143" t="s">
        <v>41</v>
      </c>
      <c r="V143" t="s">
        <v>710</v>
      </c>
      <c r="W143" t="s">
        <v>41</v>
      </c>
      <c r="X143" t="s">
        <v>41</v>
      </c>
    </row>
    <row r="144" spans="1:24" hidden="1" x14ac:dyDescent="0.25">
      <c r="A144">
        <v>1415015</v>
      </c>
      <c r="B144" s="12">
        <v>37683380127647</v>
      </c>
      <c r="C144" t="s">
        <v>53</v>
      </c>
      <c r="D144" t="s">
        <v>721</v>
      </c>
      <c r="E144" t="s">
        <v>739</v>
      </c>
      <c r="F144" t="s">
        <v>739</v>
      </c>
      <c r="G144" t="s">
        <v>721</v>
      </c>
      <c r="H144" t="s">
        <v>739</v>
      </c>
      <c r="I144" t="s">
        <v>739</v>
      </c>
      <c r="J144" t="s">
        <v>710</v>
      </c>
      <c r="K144" t="s">
        <v>41</v>
      </c>
      <c r="L144" t="s">
        <v>41</v>
      </c>
      <c r="M144" t="s">
        <v>710</v>
      </c>
      <c r="N144" t="s">
        <v>41</v>
      </c>
      <c r="O144" t="s">
        <v>41</v>
      </c>
      <c r="P144" t="s">
        <v>710</v>
      </c>
      <c r="Q144" t="s">
        <v>41</v>
      </c>
      <c r="R144" t="s">
        <v>41</v>
      </c>
      <c r="S144" t="s">
        <v>710</v>
      </c>
      <c r="T144" t="s">
        <v>41</v>
      </c>
      <c r="U144" t="s">
        <v>41</v>
      </c>
      <c r="V144" t="s">
        <v>710</v>
      </c>
      <c r="W144" t="s">
        <v>41</v>
      </c>
      <c r="X144" t="s">
        <v>41</v>
      </c>
    </row>
    <row r="145" spans="1:24" hidden="1" x14ac:dyDescent="0.25">
      <c r="A145">
        <v>1415016</v>
      </c>
      <c r="B145" s="12">
        <v>1612590129932</v>
      </c>
      <c r="C145" t="s">
        <v>53</v>
      </c>
      <c r="D145" t="s">
        <v>721</v>
      </c>
      <c r="E145" t="s">
        <v>739</v>
      </c>
      <c r="F145" t="s">
        <v>739</v>
      </c>
      <c r="G145" t="s">
        <v>721</v>
      </c>
      <c r="H145" t="s">
        <v>739</v>
      </c>
      <c r="I145" t="s">
        <v>739</v>
      </c>
      <c r="J145" t="s">
        <v>710</v>
      </c>
      <c r="K145" t="s">
        <v>41</v>
      </c>
      <c r="L145" t="s">
        <v>41</v>
      </c>
      <c r="M145" t="s">
        <v>721</v>
      </c>
      <c r="N145" t="s">
        <v>39</v>
      </c>
      <c r="O145" t="s">
        <v>35</v>
      </c>
      <c r="P145" t="s">
        <v>710</v>
      </c>
      <c r="Q145" t="s">
        <v>41</v>
      </c>
      <c r="R145" t="s">
        <v>41</v>
      </c>
      <c r="S145" t="s">
        <v>721</v>
      </c>
      <c r="T145" t="s">
        <v>39</v>
      </c>
      <c r="U145" t="s">
        <v>35</v>
      </c>
      <c r="V145" t="s">
        <v>710</v>
      </c>
      <c r="W145" t="s">
        <v>41</v>
      </c>
      <c r="X145" t="s">
        <v>41</v>
      </c>
    </row>
    <row r="146" spans="1:24" hidden="1" x14ac:dyDescent="0.25">
      <c r="A146">
        <v>1617005</v>
      </c>
      <c r="B146" s="12">
        <v>30666216094874</v>
      </c>
      <c r="C146" t="s">
        <v>96</v>
      </c>
      <c r="D146" t="s">
        <v>721</v>
      </c>
      <c r="E146" t="s">
        <v>739</v>
      </c>
      <c r="F146" t="s">
        <v>739</v>
      </c>
      <c r="G146" t="s">
        <v>721</v>
      </c>
      <c r="H146" t="s">
        <v>739</v>
      </c>
      <c r="I146" t="s">
        <v>739</v>
      </c>
      <c r="J146" t="s">
        <v>721</v>
      </c>
      <c r="K146" t="s">
        <v>39</v>
      </c>
      <c r="L146" t="s">
        <v>35</v>
      </c>
      <c r="M146" t="s">
        <v>721</v>
      </c>
      <c r="N146" t="s">
        <v>39</v>
      </c>
      <c r="O146" t="s">
        <v>35</v>
      </c>
      <c r="P146" t="s">
        <v>721</v>
      </c>
      <c r="Q146" t="s">
        <v>39</v>
      </c>
      <c r="R146" t="s">
        <v>35</v>
      </c>
      <c r="S146" t="s">
        <v>710</v>
      </c>
      <c r="T146" t="s">
        <v>41</v>
      </c>
      <c r="U146" t="s">
        <v>41</v>
      </c>
      <c r="V146" t="s">
        <v>710</v>
      </c>
      <c r="W146" t="s">
        <v>41</v>
      </c>
      <c r="X146" t="s">
        <v>41</v>
      </c>
    </row>
    <row r="147" spans="1:24" hidden="1" x14ac:dyDescent="0.25">
      <c r="A147">
        <v>2021026</v>
      </c>
      <c r="B147" s="12" t="s">
        <v>249</v>
      </c>
      <c r="C147" t="s">
        <v>125</v>
      </c>
      <c r="D147" t="s">
        <v>721</v>
      </c>
      <c r="E147" t="s">
        <v>739</v>
      </c>
      <c r="F147" t="s">
        <v>739</v>
      </c>
      <c r="G147" t="s">
        <v>721</v>
      </c>
      <c r="H147" t="s">
        <v>739</v>
      </c>
      <c r="I147" t="s">
        <v>739</v>
      </c>
      <c r="J147" t="s">
        <v>710</v>
      </c>
      <c r="K147" t="s">
        <v>41</v>
      </c>
      <c r="L147" t="s">
        <v>41</v>
      </c>
      <c r="M147" t="s">
        <v>721</v>
      </c>
      <c r="N147" t="s">
        <v>39</v>
      </c>
      <c r="O147" t="s">
        <v>35</v>
      </c>
      <c r="P147" t="s">
        <v>721</v>
      </c>
      <c r="Q147" t="s">
        <v>39</v>
      </c>
      <c r="R147" t="s">
        <v>35</v>
      </c>
      <c r="S147" t="s">
        <v>710</v>
      </c>
      <c r="T147" t="s">
        <v>41</v>
      </c>
      <c r="U147" t="s">
        <v>41</v>
      </c>
      <c r="V147" t="s">
        <v>710</v>
      </c>
      <c r="W147" t="s">
        <v>41</v>
      </c>
      <c r="X147" t="s">
        <v>41</v>
      </c>
    </row>
    <row r="148" spans="1:24" hidden="1" x14ac:dyDescent="0.25">
      <c r="A148">
        <v>1011024</v>
      </c>
      <c r="B148" s="12">
        <v>54105466119291</v>
      </c>
      <c r="C148" t="s">
        <v>76</v>
      </c>
      <c r="D148" t="s">
        <v>721</v>
      </c>
      <c r="E148" t="s">
        <v>739</v>
      </c>
      <c r="F148" t="s">
        <v>739</v>
      </c>
      <c r="G148" t="s">
        <v>721</v>
      </c>
      <c r="H148" t="s">
        <v>739</v>
      </c>
      <c r="I148" t="s">
        <v>739</v>
      </c>
      <c r="J148" t="s">
        <v>710</v>
      </c>
      <c r="K148" t="s">
        <v>41</v>
      </c>
      <c r="L148" t="s">
        <v>41</v>
      </c>
      <c r="M148" t="s">
        <v>721</v>
      </c>
      <c r="N148" t="s">
        <v>39</v>
      </c>
      <c r="O148" t="s">
        <v>35</v>
      </c>
      <c r="P148" t="s">
        <v>721</v>
      </c>
      <c r="Q148" t="s">
        <v>39</v>
      </c>
      <c r="R148" t="s">
        <v>35</v>
      </c>
      <c r="S148" t="s">
        <v>710</v>
      </c>
      <c r="T148" t="s">
        <v>41</v>
      </c>
      <c r="U148" t="s">
        <v>41</v>
      </c>
      <c r="V148" t="s">
        <v>710</v>
      </c>
      <c r="W148" t="s">
        <v>41</v>
      </c>
      <c r="X148" t="s">
        <v>41</v>
      </c>
    </row>
    <row r="149" spans="1:24" hidden="1" x14ac:dyDescent="0.25">
      <c r="A149">
        <v>1415018</v>
      </c>
      <c r="B149" s="12">
        <v>37683380129395</v>
      </c>
      <c r="C149" t="s">
        <v>53</v>
      </c>
      <c r="D149" t="s">
        <v>721</v>
      </c>
      <c r="E149" t="s">
        <v>739</v>
      </c>
      <c r="F149" t="s">
        <v>739</v>
      </c>
      <c r="G149" t="s">
        <v>721</v>
      </c>
      <c r="H149" t="s">
        <v>739</v>
      </c>
      <c r="I149" t="s">
        <v>739</v>
      </c>
      <c r="J149" t="s">
        <v>710</v>
      </c>
      <c r="K149" t="s">
        <v>41</v>
      </c>
      <c r="L149" t="s">
        <v>41</v>
      </c>
      <c r="M149" t="s">
        <v>721</v>
      </c>
      <c r="N149" t="s">
        <v>39</v>
      </c>
      <c r="O149" t="s">
        <v>35</v>
      </c>
      <c r="P149" t="s">
        <v>721</v>
      </c>
      <c r="Q149" t="s">
        <v>39</v>
      </c>
      <c r="R149" t="s">
        <v>35</v>
      </c>
      <c r="S149" t="s">
        <v>710</v>
      </c>
      <c r="T149" t="s">
        <v>41</v>
      </c>
      <c r="U149" t="s">
        <v>41</v>
      </c>
      <c r="V149" t="s">
        <v>710</v>
      </c>
      <c r="W149" t="s">
        <v>41</v>
      </c>
      <c r="X149" t="s">
        <v>41</v>
      </c>
    </row>
    <row r="150" spans="1:24" hidden="1" x14ac:dyDescent="0.25">
      <c r="A150">
        <v>2122020</v>
      </c>
      <c r="B150" s="12" t="s">
        <v>257</v>
      </c>
      <c r="C150" t="s">
        <v>58</v>
      </c>
      <c r="D150" t="s">
        <v>721</v>
      </c>
      <c r="E150" t="s">
        <v>739</v>
      </c>
      <c r="F150" t="s">
        <v>739</v>
      </c>
      <c r="G150" t="s">
        <v>721</v>
      </c>
      <c r="H150" t="s">
        <v>739</v>
      </c>
      <c r="I150" t="s">
        <v>739</v>
      </c>
      <c r="J150" t="s">
        <v>710</v>
      </c>
      <c r="K150" t="s">
        <v>41</v>
      </c>
      <c r="L150" t="s">
        <v>41</v>
      </c>
      <c r="M150" t="s">
        <v>721</v>
      </c>
      <c r="N150" t="s">
        <v>39</v>
      </c>
      <c r="O150" t="s">
        <v>35</v>
      </c>
      <c r="P150" t="s">
        <v>710</v>
      </c>
      <c r="Q150" t="s">
        <v>41</v>
      </c>
      <c r="R150" t="s">
        <v>41</v>
      </c>
      <c r="S150" t="s">
        <v>710</v>
      </c>
      <c r="T150" t="s">
        <v>41</v>
      </c>
      <c r="U150" t="s">
        <v>41</v>
      </c>
      <c r="V150" t="s">
        <v>710</v>
      </c>
      <c r="W150" t="s">
        <v>41</v>
      </c>
      <c r="X150" t="s">
        <v>41</v>
      </c>
    </row>
    <row r="151" spans="1:24" hidden="1" x14ac:dyDescent="0.25">
      <c r="A151">
        <v>1920032</v>
      </c>
      <c r="B151" s="12">
        <v>48104880139030</v>
      </c>
      <c r="C151" t="s">
        <v>155</v>
      </c>
      <c r="D151" t="s">
        <v>721</v>
      </c>
      <c r="E151" t="s">
        <v>739</v>
      </c>
      <c r="F151" t="s">
        <v>739</v>
      </c>
      <c r="G151" t="s">
        <v>721</v>
      </c>
      <c r="H151" t="s">
        <v>739</v>
      </c>
      <c r="I151" t="s">
        <v>739</v>
      </c>
      <c r="J151" t="s">
        <v>710</v>
      </c>
      <c r="K151" t="s">
        <v>41</v>
      </c>
      <c r="L151" t="s">
        <v>41</v>
      </c>
      <c r="M151" t="s">
        <v>710</v>
      </c>
      <c r="N151" t="s">
        <v>41</v>
      </c>
      <c r="O151" t="s">
        <v>41</v>
      </c>
      <c r="P151" t="s">
        <v>721</v>
      </c>
      <c r="Q151" t="s">
        <v>39</v>
      </c>
      <c r="R151" t="s">
        <v>35</v>
      </c>
      <c r="S151" t="s">
        <v>710</v>
      </c>
      <c r="T151" t="s">
        <v>41</v>
      </c>
      <c r="U151" t="s">
        <v>41</v>
      </c>
      <c r="V151" t="s">
        <v>710</v>
      </c>
      <c r="W151" t="s">
        <v>41</v>
      </c>
      <c r="X151" t="s">
        <v>41</v>
      </c>
    </row>
    <row r="152" spans="1:24" hidden="1" x14ac:dyDescent="0.25">
      <c r="A152">
        <v>1617051</v>
      </c>
      <c r="B152" s="12">
        <v>19753090134619</v>
      </c>
      <c r="C152" t="s">
        <v>96</v>
      </c>
      <c r="D152" t="s">
        <v>721</v>
      </c>
      <c r="E152" t="s">
        <v>739</v>
      </c>
      <c r="F152" t="s">
        <v>739</v>
      </c>
      <c r="G152" t="s">
        <v>721</v>
      </c>
      <c r="H152" t="s">
        <v>739</v>
      </c>
      <c r="I152" t="s">
        <v>739</v>
      </c>
      <c r="J152" t="s">
        <v>710</v>
      </c>
      <c r="K152" t="s">
        <v>41</v>
      </c>
      <c r="L152" t="s">
        <v>41</v>
      </c>
      <c r="M152" t="s">
        <v>721</v>
      </c>
      <c r="N152" t="s">
        <v>39</v>
      </c>
      <c r="O152" t="s">
        <v>35</v>
      </c>
      <c r="P152" t="s">
        <v>721</v>
      </c>
      <c r="Q152" t="s">
        <v>39</v>
      </c>
      <c r="R152" t="s">
        <v>35</v>
      </c>
      <c r="S152" t="s">
        <v>710</v>
      </c>
      <c r="T152" t="s">
        <v>41</v>
      </c>
      <c r="U152" t="s">
        <v>41</v>
      </c>
      <c r="V152" t="s">
        <v>710</v>
      </c>
      <c r="W152" t="s">
        <v>41</v>
      </c>
      <c r="X152" t="s">
        <v>41</v>
      </c>
    </row>
    <row r="153" spans="1:24" hidden="1" x14ac:dyDescent="0.25">
      <c r="A153">
        <v>1415019</v>
      </c>
      <c r="B153" s="12">
        <v>37683380129387</v>
      </c>
      <c r="C153" t="s">
        <v>53</v>
      </c>
      <c r="D153" t="s">
        <v>721</v>
      </c>
      <c r="E153" t="s">
        <v>739</v>
      </c>
      <c r="F153" t="s">
        <v>739</v>
      </c>
      <c r="G153" t="s">
        <v>721</v>
      </c>
      <c r="H153" t="s">
        <v>739</v>
      </c>
      <c r="I153" t="s">
        <v>739</v>
      </c>
      <c r="J153" t="s">
        <v>710</v>
      </c>
      <c r="K153" t="s">
        <v>41</v>
      </c>
      <c r="L153" t="s">
        <v>41</v>
      </c>
      <c r="M153" t="s">
        <v>721</v>
      </c>
      <c r="N153" t="s">
        <v>39</v>
      </c>
      <c r="O153" t="s">
        <v>35</v>
      </c>
      <c r="P153" t="s">
        <v>710</v>
      </c>
      <c r="Q153" t="s">
        <v>41</v>
      </c>
      <c r="R153" t="s">
        <v>41</v>
      </c>
      <c r="S153" t="s">
        <v>710</v>
      </c>
      <c r="T153" t="s">
        <v>41</v>
      </c>
      <c r="U153" t="s">
        <v>41</v>
      </c>
      <c r="V153" t="s">
        <v>710</v>
      </c>
      <c r="W153" t="s">
        <v>41</v>
      </c>
      <c r="X153" t="s">
        <v>41</v>
      </c>
    </row>
    <row r="154" spans="1:24" hidden="1" x14ac:dyDescent="0.25">
      <c r="A154">
        <v>1516047</v>
      </c>
      <c r="B154" s="12">
        <v>57105790132464</v>
      </c>
      <c r="C154" t="s">
        <v>55</v>
      </c>
      <c r="D154" t="s">
        <v>721</v>
      </c>
      <c r="E154" t="s">
        <v>739</v>
      </c>
      <c r="F154" t="s">
        <v>739</v>
      </c>
      <c r="G154" t="s">
        <v>721</v>
      </c>
      <c r="H154" t="s">
        <v>739</v>
      </c>
      <c r="I154" t="s">
        <v>739</v>
      </c>
      <c r="J154" t="s">
        <v>710</v>
      </c>
      <c r="K154" t="s">
        <v>41</v>
      </c>
      <c r="L154" t="s">
        <v>41</v>
      </c>
      <c r="M154" t="s">
        <v>710</v>
      </c>
      <c r="N154" t="s">
        <v>41</v>
      </c>
      <c r="O154" t="s">
        <v>41</v>
      </c>
      <c r="P154" t="s">
        <v>721</v>
      </c>
      <c r="Q154" t="s">
        <v>39</v>
      </c>
      <c r="R154" t="s">
        <v>35</v>
      </c>
      <c r="S154" t="s">
        <v>710</v>
      </c>
      <c r="T154" t="s">
        <v>41</v>
      </c>
      <c r="U154" t="s">
        <v>41</v>
      </c>
      <c r="V154" t="s">
        <v>710</v>
      </c>
      <c r="W154" t="s">
        <v>41</v>
      </c>
      <c r="X154" t="s">
        <v>41</v>
      </c>
    </row>
    <row r="155" spans="1:24" hidden="1" x14ac:dyDescent="0.25">
      <c r="A155">
        <v>2122006</v>
      </c>
      <c r="B155" s="12" t="s">
        <v>542</v>
      </c>
      <c r="C155" t="s">
        <v>58</v>
      </c>
      <c r="D155" t="s">
        <v>721</v>
      </c>
      <c r="E155" t="s">
        <v>739</v>
      </c>
      <c r="F155" t="s">
        <v>739</v>
      </c>
      <c r="G155" t="s">
        <v>721</v>
      </c>
      <c r="H155" t="s">
        <v>739</v>
      </c>
      <c r="I155" t="s">
        <v>739</v>
      </c>
      <c r="J155" t="s">
        <v>710</v>
      </c>
      <c r="K155" t="s">
        <v>41</v>
      </c>
      <c r="L155" t="s">
        <v>41</v>
      </c>
      <c r="M155" t="s">
        <v>735</v>
      </c>
      <c r="N155" t="s">
        <v>41</v>
      </c>
      <c r="O155" t="s">
        <v>41</v>
      </c>
      <c r="P155" t="s">
        <v>735</v>
      </c>
      <c r="Q155" t="s">
        <v>41</v>
      </c>
      <c r="R155" t="s">
        <v>41</v>
      </c>
      <c r="S155" t="s">
        <v>710</v>
      </c>
      <c r="T155" t="s">
        <v>41</v>
      </c>
      <c r="U155" t="s">
        <v>41</v>
      </c>
      <c r="V155" t="s">
        <v>710</v>
      </c>
      <c r="W155" t="s">
        <v>41</v>
      </c>
      <c r="X155" t="s">
        <v>41</v>
      </c>
    </row>
    <row r="156" spans="1:24" hidden="1" x14ac:dyDescent="0.25">
      <c r="A156">
        <v>1920004</v>
      </c>
      <c r="B156" s="12">
        <v>19646911996438</v>
      </c>
      <c r="C156" t="s">
        <v>155</v>
      </c>
      <c r="D156" t="s">
        <v>721</v>
      </c>
      <c r="E156" t="s">
        <v>739</v>
      </c>
      <c r="F156" t="s">
        <v>739</v>
      </c>
      <c r="G156" t="s">
        <v>721</v>
      </c>
      <c r="H156" t="s">
        <v>739</v>
      </c>
      <c r="I156" t="s">
        <v>739</v>
      </c>
      <c r="J156" t="s">
        <v>710</v>
      </c>
      <c r="K156" t="s">
        <v>41</v>
      </c>
      <c r="L156" t="s">
        <v>41</v>
      </c>
      <c r="M156" t="s">
        <v>710</v>
      </c>
      <c r="N156" t="s">
        <v>41</v>
      </c>
      <c r="O156" t="s">
        <v>41</v>
      </c>
      <c r="P156" t="s">
        <v>721</v>
      </c>
      <c r="Q156" t="s">
        <v>39</v>
      </c>
      <c r="R156" t="s">
        <v>35</v>
      </c>
      <c r="S156" t="s">
        <v>710</v>
      </c>
      <c r="T156" t="s">
        <v>41</v>
      </c>
      <c r="U156" t="s">
        <v>41</v>
      </c>
      <c r="V156" t="s">
        <v>710</v>
      </c>
      <c r="W156" t="s">
        <v>41</v>
      </c>
      <c r="X156" t="s">
        <v>41</v>
      </c>
    </row>
    <row r="157" spans="1:24" hidden="1" x14ac:dyDescent="0.25">
      <c r="A157">
        <v>2122024</v>
      </c>
      <c r="B157" s="12">
        <v>19101990140681</v>
      </c>
      <c r="C157" t="s">
        <v>58</v>
      </c>
      <c r="D157" t="s">
        <v>721</v>
      </c>
      <c r="E157" t="s">
        <v>739</v>
      </c>
      <c r="F157" t="s">
        <v>739</v>
      </c>
      <c r="G157" t="s">
        <v>721</v>
      </c>
      <c r="H157" t="s">
        <v>739</v>
      </c>
      <c r="I157" t="s">
        <v>739</v>
      </c>
      <c r="J157" t="s">
        <v>710</v>
      </c>
      <c r="K157" t="s">
        <v>41</v>
      </c>
      <c r="L157" t="s">
        <v>41</v>
      </c>
      <c r="M157" t="s">
        <v>735</v>
      </c>
      <c r="N157" t="s">
        <v>41</v>
      </c>
      <c r="O157" t="s">
        <v>41</v>
      </c>
      <c r="P157" t="s">
        <v>735</v>
      </c>
      <c r="Q157" t="s">
        <v>41</v>
      </c>
      <c r="R157" t="s">
        <v>41</v>
      </c>
      <c r="S157" t="s">
        <v>710</v>
      </c>
      <c r="T157" t="s">
        <v>41</v>
      </c>
      <c r="U157" t="s">
        <v>41</v>
      </c>
      <c r="V157" t="s">
        <v>710</v>
      </c>
      <c r="W157" t="s">
        <v>41</v>
      </c>
      <c r="X157" t="s">
        <v>41</v>
      </c>
    </row>
    <row r="158" spans="1:24" hidden="1" x14ac:dyDescent="0.25">
      <c r="A158">
        <v>1920005</v>
      </c>
      <c r="B158" s="12">
        <v>19101990121772</v>
      </c>
      <c r="C158" t="s">
        <v>155</v>
      </c>
      <c r="D158" t="s">
        <v>721</v>
      </c>
      <c r="E158" t="s">
        <v>739</v>
      </c>
      <c r="F158" t="s">
        <v>739</v>
      </c>
      <c r="G158" t="s">
        <v>721</v>
      </c>
      <c r="H158" t="s">
        <v>739</v>
      </c>
      <c r="I158" t="s">
        <v>739</v>
      </c>
      <c r="J158" t="s">
        <v>710</v>
      </c>
      <c r="K158" t="s">
        <v>41</v>
      </c>
      <c r="L158" t="s">
        <v>41</v>
      </c>
      <c r="M158" t="s">
        <v>710</v>
      </c>
      <c r="N158" t="s">
        <v>41</v>
      </c>
      <c r="O158" t="s">
        <v>41</v>
      </c>
      <c r="P158" t="s">
        <v>721</v>
      </c>
      <c r="Q158" t="s">
        <v>39</v>
      </c>
      <c r="R158" t="s">
        <v>35</v>
      </c>
      <c r="S158" t="s">
        <v>710</v>
      </c>
      <c r="T158" t="s">
        <v>41</v>
      </c>
      <c r="U158" t="s">
        <v>41</v>
      </c>
      <c r="V158" t="s">
        <v>710</v>
      </c>
      <c r="W158" t="s">
        <v>41</v>
      </c>
      <c r="X158" t="s">
        <v>41</v>
      </c>
    </row>
    <row r="159" spans="1:24" hidden="1" x14ac:dyDescent="0.25">
      <c r="A159">
        <v>1920006</v>
      </c>
      <c r="B159" s="12">
        <v>19101990127498</v>
      </c>
      <c r="C159" t="s">
        <v>155</v>
      </c>
      <c r="D159" t="s">
        <v>721</v>
      </c>
      <c r="E159" t="s">
        <v>739</v>
      </c>
      <c r="F159" t="s">
        <v>739</v>
      </c>
      <c r="G159" t="s">
        <v>721</v>
      </c>
      <c r="H159" t="s">
        <v>739</v>
      </c>
      <c r="I159" t="s">
        <v>739</v>
      </c>
      <c r="J159" t="s">
        <v>710</v>
      </c>
      <c r="K159" t="s">
        <v>41</v>
      </c>
      <c r="L159" t="s">
        <v>41</v>
      </c>
      <c r="M159" t="s">
        <v>710</v>
      </c>
      <c r="N159" t="s">
        <v>41</v>
      </c>
      <c r="O159" t="s">
        <v>41</v>
      </c>
      <c r="P159" t="s">
        <v>721</v>
      </c>
      <c r="Q159" t="s">
        <v>39</v>
      </c>
      <c r="R159" t="s">
        <v>35</v>
      </c>
      <c r="S159" t="s">
        <v>710</v>
      </c>
      <c r="T159" t="s">
        <v>41</v>
      </c>
      <c r="U159" t="s">
        <v>41</v>
      </c>
      <c r="V159" t="s">
        <v>710</v>
      </c>
      <c r="W159" t="s">
        <v>41</v>
      </c>
      <c r="X159" t="s">
        <v>41</v>
      </c>
    </row>
    <row r="160" spans="1:24" hidden="1" x14ac:dyDescent="0.25">
      <c r="A160">
        <v>607004</v>
      </c>
      <c r="B160" s="12">
        <v>1100170112607</v>
      </c>
      <c r="C160" t="s">
        <v>147</v>
      </c>
      <c r="D160" t="s">
        <v>721</v>
      </c>
      <c r="E160" t="s">
        <v>739</v>
      </c>
      <c r="F160" t="s">
        <v>739</v>
      </c>
      <c r="G160" t="s">
        <v>721</v>
      </c>
      <c r="H160" t="s">
        <v>739</v>
      </c>
      <c r="I160" t="s">
        <v>739</v>
      </c>
      <c r="J160" t="s">
        <v>710</v>
      </c>
      <c r="K160" t="s">
        <v>41</v>
      </c>
      <c r="L160" t="s">
        <v>41</v>
      </c>
      <c r="M160" t="s">
        <v>710</v>
      </c>
      <c r="N160" t="s">
        <v>41</v>
      </c>
      <c r="O160" t="s">
        <v>41</v>
      </c>
      <c r="P160" t="s">
        <v>721</v>
      </c>
      <c r="Q160" t="s">
        <v>39</v>
      </c>
      <c r="R160" t="s">
        <v>35</v>
      </c>
      <c r="S160" t="s">
        <v>710</v>
      </c>
      <c r="T160" t="s">
        <v>41</v>
      </c>
      <c r="U160" t="s">
        <v>41</v>
      </c>
      <c r="V160" t="s">
        <v>710</v>
      </c>
      <c r="W160" t="s">
        <v>41</v>
      </c>
      <c r="X160" t="s">
        <v>41</v>
      </c>
    </row>
    <row r="161" spans="1:24" hidden="1" x14ac:dyDescent="0.25">
      <c r="A161">
        <v>1617039</v>
      </c>
      <c r="B161" s="12">
        <v>30103060134239</v>
      </c>
      <c r="C161" t="s">
        <v>96</v>
      </c>
      <c r="D161" t="s">
        <v>721</v>
      </c>
      <c r="E161" t="s">
        <v>739</v>
      </c>
      <c r="F161" t="s">
        <v>739</v>
      </c>
      <c r="G161" t="s">
        <v>721</v>
      </c>
      <c r="H161" t="s">
        <v>739</v>
      </c>
      <c r="I161" t="s">
        <v>739</v>
      </c>
      <c r="J161" t="s">
        <v>721</v>
      </c>
      <c r="K161" t="s">
        <v>39</v>
      </c>
      <c r="L161" t="s">
        <v>35</v>
      </c>
      <c r="M161" t="s">
        <v>721</v>
      </c>
      <c r="N161" t="s">
        <v>39</v>
      </c>
      <c r="O161" t="s">
        <v>35</v>
      </c>
      <c r="P161" t="s">
        <v>710</v>
      </c>
      <c r="Q161" t="s">
        <v>41</v>
      </c>
      <c r="R161" t="s">
        <v>41</v>
      </c>
      <c r="S161" t="s">
        <v>710</v>
      </c>
      <c r="T161" t="s">
        <v>41</v>
      </c>
      <c r="U161" t="s">
        <v>41</v>
      </c>
      <c r="V161" t="s">
        <v>710</v>
      </c>
      <c r="W161" t="s">
        <v>41</v>
      </c>
      <c r="X161" t="s">
        <v>41</v>
      </c>
    </row>
    <row r="162" spans="1:24" hidden="1" x14ac:dyDescent="0.25">
      <c r="A162">
        <v>1617021</v>
      </c>
      <c r="B162" s="12">
        <v>43694274330726</v>
      </c>
      <c r="C162" t="s">
        <v>96</v>
      </c>
      <c r="D162" t="s">
        <v>721</v>
      </c>
      <c r="E162" t="s">
        <v>739</v>
      </c>
      <c r="F162" t="s">
        <v>739</v>
      </c>
      <c r="G162" t="s">
        <v>721</v>
      </c>
      <c r="H162" t="s">
        <v>739</v>
      </c>
      <c r="I162" t="s">
        <v>739</v>
      </c>
      <c r="J162" t="s">
        <v>710</v>
      </c>
      <c r="K162" t="s">
        <v>41</v>
      </c>
      <c r="L162" t="s">
        <v>41</v>
      </c>
      <c r="M162" t="s">
        <v>710</v>
      </c>
      <c r="N162" t="s">
        <v>41</v>
      </c>
      <c r="O162" t="s">
        <v>41</v>
      </c>
      <c r="P162" t="s">
        <v>710</v>
      </c>
      <c r="Q162" t="s">
        <v>41</v>
      </c>
      <c r="R162" t="s">
        <v>41</v>
      </c>
      <c r="S162" t="s">
        <v>710</v>
      </c>
      <c r="T162" t="s">
        <v>41</v>
      </c>
      <c r="U162" t="s">
        <v>41</v>
      </c>
      <c r="V162" t="s">
        <v>710</v>
      </c>
      <c r="W162" t="s">
        <v>41</v>
      </c>
      <c r="X162" t="s">
        <v>41</v>
      </c>
    </row>
    <row r="163" spans="1:24" hidden="1" x14ac:dyDescent="0.25">
      <c r="A163">
        <v>1617047</v>
      </c>
      <c r="B163" s="12">
        <v>43694270107151</v>
      </c>
      <c r="C163" t="s">
        <v>96</v>
      </c>
      <c r="D163" t="s">
        <v>721</v>
      </c>
      <c r="E163" t="s">
        <v>739</v>
      </c>
      <c r="F163" t="s">
        <v>739</v>
      </c>
      <c r="G163" t="s">
        <v>721</v>
      </c>
      <c r="H163" t="s">
        <v>739</v>
      </c>
      <c r="I163" t="s">
        <v>739</v>
      </c>
      <c r="J163" t="s">
        <v>710</v>
      </c>
      <c r="K163" t="s">
        <v>41</v>
      </c>
      <c r="L163" t="s">
        <v>41</v>
      </c>
      <c r="M163" t="s">
        <v>735</v>
      </c>
      <c r="N163" t="s">
        <v>41</v>
      </c>
      <c r="O163" t="s">
        <v>41</v>
      </c>
      <c r="P163" t="s">
        <v>735</v>
      </c>
      <c r="Q163" t="s">
        <v>41</v>
      </c>
      <c r="R163" t="s">
        <v>41</v>
      </c>
      <c r="S163" t="s">
        <v>710</v>
      </c>
      <c r="T163" t="s">
        <v>41</v>
      </c>
      <c r="U163" t="s">
        <v>41</v>
      </c>
      <c r="V163" t="s">
        <v>710</v>
      </c>
      <c r="W163" t="s">
        <v>41</v>
      </c>
      <c r="X163" t="s">
        <v>41</v>
      </c>
    </row>
    <row r="164" spans="1:24" hidden="1" x14ac:dyDescent="0.25">
      <c r="A164">
        <v>1617023</v>
      </c>
      <c r="B164" s="12">
        <v>51714560133934</v>
      </c>
      <c r="C164" t="s">
        <v>96</v>
      </c>
      <c r="D164" t="s">
        <v>721</v>
      </c>
      <c r="E164" t="s">
        <v>739</v>
      </c>
      <c r="F164" t="s">
        <v>739</v>
      </c>
      <c r="G164" t="s">
        <v>721</v>
      </c>
      <c r="H164" t="s">
        <v>739</v>
      </c>
      <c r="I164" t="s">
        <v>739</v>
      </c>
      <c r="J164" t="s">
        <v>710</v>
      </c>
      <c r="K164" t="s">
        <v>41</v>
      </c>
      <c r="L164" t="s">
        <v>41</v>
      </c>
      <c r="M164" t="s">
        <v>721</v>
      </c>
      <c r="N164" t="s">
        <v>39</v>
      </c>
      <c r="O164" t="s">
        <v>35</v>
      </c>
      <c r="P164" t="s">
        <v>721</v>
      </c>
      <c r="Q164" t="s">
        <v>39</v>
      </c>
      <c r="R164" t="s">
        <v>35</v>
      </c>
      <c r="S164" t="s">
        <v>710</v>
      </c>
      <c r="T164" t="s">
        <v>41</v>
      </c>
      <c r="U164" t="s">
        <v>41</v>
      </c>
      <c r="V164" t="s">
        <v>710</v>
      </c>
      <c r="W164" t="s">
        <v>41</v>
      </c>
      <c r="X164" t="s">
        <v>41</v>
      </c>
    </row>
    <row r="165" spans="1:24" hidden="1" x14ac:dyDescent="0.25">
      <c r="A165">
        <v>1112024</v>
      </c>
      <c r="B165" s="12">
        <v>38684780101774</v>
      </c>
      <c r="C165" t="s">
        <v>51</v>
      </c>
      <c r="D165" t="s">
        <v>721</v>
      </c>
      <c r="E165" t="s">
        <v>739</v>
      </c>
      <c r="F165" t="s">
        <v>739</v>
      </c>
      <c r="G165" t="s">
        <v>721</v>
      </c>
      <c r="H165" t="s">
        <v>739</v>
      </c>
      <c r="I165" t="s">
        <v>739</v>
      </c>
      <c r="J165" t="s">
        <v>710</v>
      </c>
      <c r="K165" t="s">
        <v>41</v>
      </c>
      <c r="L165" t="s">
        <v>41</v>
      </c>
      <c r="M165" t="s">
        <v>710</v>
      </c>
      <c r="N165" t="s">
        <v>41</v>
      </c>
      <c r="O165" t="s">
        <v>41</v>
      </c>
      <c r="P165" t="s">
        <v>710</v>
      </c>
      <c r="Q165" t="s">
        <v>41</v>
      </c>
      <c r="R165" t="s">
        <v>41</v>
      </c>
      <c r="S165" t="s">
        <v>710</v>
      </c>
      <c r="T165" t="s">
        <v>41</v>
      </c>
      <c r="U165" t="s">
        <v>41</v>
      </c>
      <c r="V165" t="s">
        <v>710</v>
      </c>
      <c r="W165" t="s">
        <v>41</v>
      </c>
      <c r="X165" t="s">
        <v>41</v>
      </c>
    </row>
    <row r="166" spans="1:24" hidden="1" x14ac:dyDescent="0.25">
      <c r="A166">
        <v>1112025</v>
      </c>
      <c r="B166" s="12">
        <v>38684780118141</v>
      </c>
      <c r="C166" t="s">
        <v>51</v>
      </c>
      <c r="D166" t="s">
        <v>721</v>
      </c>
      <c r="E166" t="s">
        <v>739</v>
      </c>
      <c r="F166" t="s">
        <v>739</v>
      </c>
      <c r="G166" t="s">
        <v>721</v>
      </c>
      <c r="H166" t="s">
        <v>739</v>
      </c>
      <c r="I166" t="s">
        <v>739</v>
      </c>
      <c r="J166" t="s">
        <v>710</v>
      </c>
      <c r="K166" t="s">
        <v>41</v>
      </c>
      <c r="L166" t="s">
        <v>41</v>
      </c>
      <c r="M166" t="s">
        <v>710</v>
      </c>
      <c r="N166" t="s">
        <v>41</v>
      </c>
      <c r="O166" t="s">
        <v>41</v>
      </c>
      <c r="P166" t="s">
        <v>710</v>
      </c>
      <c r="Q166" t="s">
        <v>41</v>
      </c>
      <c r="R166" t="s">
        <v>41</v>
      </c>
      <c r="S166" t="s">
        <v>710</v>
      </c>
      <c r="T166" t="s">
        <v>41</v>
      </c>
      <c r="U166" t="s">
        <v>41</v>
      </c>
      <c r="V166" t="s">
        <v>710</v>
      </c>
      <c r="W166" t="s">
        <v>41</v>
      </c>
      <c r="X166" t="s">
        <v>41</v>
      </c>
    </row>
    <row r="167" spans="1:24" hidden="1" x14ac:dyDescent="0.25">
      <c r="A167">
        <v>1112008</v>
      </c>
      <c r="B167" s="12">
        <v>34103480136275</v>
      </c>
      <c r="C167" t="s">
        <v>51</v>
      </c>
      <c r="D167" t="s">
        <v>721</v>
      </c>
      <c r="E167" t="s">
        <v>739</v>
      </c>
      <c r="F167" t="s">
        <v>739</v>
      </c>
      <c r="G167" t="s">
        <v>721</v>
      </c>
      <c r="H167" t="s">
        <v>739</v>
      </c>
      <c r="I167" t="s">
        <v>739</v>
      </c>
      <c r="J167" t="s">
        <v>710</v>
      </c>
      <c r="K167" t="s">
        <v>41</v>
      </c>
      <c r="L167" t="s">
        <v>41</v>
      </c>
      <c r="M167" t="s">
        <v>710</v>
      </c>
      <c r="N167" t="s">
        <v>41</v>
      </c>
      <c r="O167" t="s">
        <v>41</v>
      </c>
      <c r="P167" t="s">
        <v>710</v>
      </c>
      <c r="Q167" t="s">
        <v>41</v>
      </c>
      <c r="R167" t="s">
        <v>41</v>
      </c>
      <c r="S167" t="s">
        <v>710</v>
      </c>
      <c r="T167" t="s">
        <v>41</v>
      </c>
      <c r="U167" t="s">
        <v>41</v>
      </c>
      <c r="V167" t="s">
        <v>710</v>
      </c>
      <c r="W167" t="s">
        <v>41</v>
      </c>
      <c r="X167" t="s">
        <v>41</v>
      </c>
    </row>
    <row r="168" spans="1:24" hidden="1" x14ac:dyDescent="0.25">
      <c r="A168">
        <v>1617006</v>
      </c>
      <c r="B168" s="12">
        <v>1612590132514</v>
      </c>
      <c r="C168" t="s">
        <v>96</v>
      </c>
      <c r="D168" t="s">
        <v>721</v>
      </c>
      <c r="E168" t="s">
        <v>739</v>
      </c>
      <c r="F168" t="s">
        <v>739</v>
      </c>
      <c r="G168" t="s">
        <v>721</v>
      </c>
      <c r="H168" t="s">
        <v>739</v>
      </c>
      <c r="I168" t="s">
        <v>739</v>
      </c>
      <c r="J168" t="s">
        <v>710</v>
      </c>
      <c r="K168" t="s">
        <v>41</v>
      </c>
      <c r="L168" t="s">
        <v>41</v>
      </c>
      <c r="M168" t="s">
        <v>721</v>
      </c>
      <c r="N168" t="s">
        <v>39</v>
      </c>
      <c r="O168" t="s">
        <v>35</v>
      </c>
      <c r="P168" t="s">
        <v>710</v>
      </c>
      <c r="Q168" t="s">
        <v>41</v>
      </c>
      <c r="R168" t="s">
        <v>41</v>
      </c>
      <c r="S168" t="s">
        <v>710</v>
      </c>
      <c r="T168" t="s">
        <v>41</v>
      </c>
      <c r="U168" t="s">
        <v>41</v>
      </c>
      <c r="V168" t="s">
        <v>710</v>
      </c>
      <c r="W168" t="s">
        <v>41</v>
      </c>
      <c r="X168" t="s">
        <v>41</v>
      </c>
    </row>
    <row r="169" spans="1:24" hidden="1" x14ac:dyDescent="0.25">
      <c r="A169">
        <v>2021014</v>
      </c>
      <c r="B169" s="12" t="s">
        <v>290</v>
      </c>
      <c r="C169" t="s">
        <v>125</v>
      </c>
      <c r="D169" t="s">
        <v>721</v>
      </c>
      <c r="E169" t="s">
        <v>739</v>
      </c>
      <c r="F169" t="s">
        <v>739</v>
      </c>
      <c r="G169" t="s">
        <v>721</v>
      </c>
      <c r="H169" t="s">
        <v>739</v>
      </c>
      <c r="I169" t="s">
        <v>739</v>
      </c>
      <c r="J169" t="s">
        <v>710</v>
      </c>
      <c r="K169" t="s">
        <v>41</v>
      </c>
      <c r="L169" t="s">
        <v>41</v>
      </c>
      <c r="M169" t="s">
        <v>710</v>
      </c>
      <c r="N169" t="s">
        <v>41</v>
      </c>
      <c r="O169" t="s">
        <v>41</v>
      </c>
      <c r="P169" t="s">
        <v>721</v>
      </c>
      <c r="Q169" t="s">
        <v>39</v>
      </c>
      <c r="R169" t="s">
        <v>35</v>
      </c>
      <c r="S169" t="s">
        <v>710</v>
      </c>
      <c r="T169" t="s">
        <v>41</v>
      </c>
      <c r="U169" t="s">
        <v>41</v>
      </c>
      <c r="V169" t="s">
        <v>710</v>
      </c>
      <c r="W169" t="s">
        <v>41</v>
      </c>
      <c r="X169" t="s">
        <v>41</v>
      </c>
    </row>
    <row r="170" spans="1:24" hidden="1" x14ac:dyDescent="0.25">
      <c r="A170">
        <v>1920034</v>
      </c>
      <c r="B170" s="12">
        <v>33103300139428</v>
      </c>
      <c r="C170" t="s">
        <v>155</v>
      </c>
      <c r="D170" t="s">
        <v>721</v>
      </c>
      <c r="E170" t="s">
        <v>739</v>
      </c>
      <c r="F170" t="s">
        <v>739</v>
      </c>
      <c r="G170" t="s">
        <v>721</v>
      </c>
      <c r="H170" t="s">
        <v>739</v>
      </c>
      <c r="I170" t="s">
        <v>739</v>
      </c>
      <c r="J170" t="s">
        <v>710</v>
      </c>
      <c r="K170" t="s">
        <v>41</v>
      </c>
      <c r="L170" t="s">
        <v>41</v>
      </c>
      <c r="M170" t="s">
        <v>721</v>
      </c>
      <c r="N170" t="s">
        <v>39</v>
      </c>
      <c r="O170" t="s">
        <v>35</v>
      </c>
      <c r="P170" t="s">
        <v>710</v>
      </c>
      <c r="Q170" t="s">
        <v>41</v>
      </c>
      <c r="R170" t="s">
        <v>41</v>
      </c>
      <c r="S170" t="s">
        <v>710</v>
      </c>
      <c r="T170" t="s">
        <v>41</v>
      </c>
      <c r="U170" t="s">
        <v>41</v>
      </c>
      <c r="V170" t="s">
        <v>710</v>
      </c>
      <c r="W170" t="s">
        <v>41</v>
      </c>
      <c r="X170" t="s">
        <v>41</v>
      </c>
    </row>
    <row r="171" spans="1:24" hidden="1" x14ac:dyDescent="0.25">
      <c r="A171">
        <v>1314006</v>
      </c>
      <c r="B171" s="12">
        <v>33103300128777</v>
      </c>
      <c r="C171" t="s">
        <v>131</v>
      </c>
      <c r="D171" t="s">
        <v>721</v>
      </c>
      <c r="E171" t="s">
        <v>739</v>
      </c>
      <c r="F171" t="s">
        <v>739</v>
      </c>
      <c r="G171" t="s">
        <v>721</v>
      </c>
      <c r="H171" t="s">
        <v>739</v>
      </c>
      <c r="I171" t="s">
        <v>739</v>
      </c>
      <c r="J171" t="s">
        <v>710</v>
      </c>
      <c r="K171" t="s">
        <v>41</v>
      </c>
      <c r="L171" t="s">
        <v>41</v>
      </c>
      <c r="M171" t="s">
        <v>710</v>
      </c>
      <c r="N171" t="s">
        <v>41</v>
      </c>
      <c r="O171" t="s">
        <v>41</v>
      </c>
      <c r="P171" t="s">
        <v>710</v>
      </c>
      <c r="Q171" t="s">
        <v>41</v>
      </c>
      <c r="R171" t="s">
        <v>41</v>
      </c>
      <c r="S171" t="s">
        <v>710</v>
      </c>
      <c r="T171" t="s">
        <v>41</v>
      </c>
      <c r="U171" t="s">
        <v>41</v>
      </c>
      <c r="V171" t="s">
        <v>710</v>
      </c>
      <c r="W171" t="s">
        <v>41</v>
      </c>
      <c r="X171" t="s">
        <v>41</v>
      </c>
    </row>
    <row r="172" spans="1:24" hidden="1" x14ac:dyDescent="0.25">
      <c r="A172">
        <v>1314008</v>
      </c>
      <c r="B172" s="12">
        <v>34674470128124</v>
      </c>
      <c r="C172" t="s">
        <v>131</v>
      </c>
      <c r="D172" t="s">
        <v>721</v>
      </c>
      <c r="E172" t="s">
        <v>739</v>
      </c>
      <c r="F172" t="s">
        <v>739</v>
      </c>
      <c r="G172" t="s">
        <v>721</v>
      </c>
      <c r="H172" t="s">
        <v>739</v>
      </c>
      <c r="I172" t="s">
        <v>739</v>
      </c>
      <c r="J172" t="s">
        <v>710</v>
      </c>
      <c r="K172" t="s">
        <v>41</v>
      </c>
      <c r="L172" t="s">
        <v>41</v>
      </c>
      <c r="M172" t="s">
        <v>710</v>
      </c>
      <c r="N172" t="s">
        <v>41</v>
      </c>
      <c r="O172" t="s">
        <v>41</v>
      </c>
      <c r="P172" t="s">
        <v>721</v>
      </c>
      <c r="Q172" t="s">
        <v>39</v>
      </c>
      <c r="R172" t="s">
        <v>35</v>
      </c>
      <c r="S172" t="s">
        <v>710</v>
      </c>
      <c r="T172" t="s">
        <v>41</v>
      </c>
      <c r="U172" t="s">
        <v>41</v>
      </c>
      <c r="V172" t="s">
        <v>710</v>
      </c>
      <c r="W172" t="s">
        <v>41</v>
      </c>
      <c r="X172" t="s">
        <v>41</v>
      </c>
    </row>
    <row r="173" spans="1:24" hidden="1" x14ac:dyDescent="0.25">
      <c r="A173">
        <v>1112016</v>
      </c>
      <c r="B173" s="12">
        <v>43694840123760</v>
      </c>
      <c r="C173" t="s">
        <v>51</v>
      </c>
      <c r="D173" t="s">
        <v>736</v>
      </c>
      <c r="E173" t="s">
        <v>41</v>
      </c>
      <c r="F173" t="s">
        <v>41</v>
      </c>
      <c r="G173" t="s">
        <v>721</v>
      </c>
      <c r="H173" t="s">
        <v>739</v>
      </c>
      <c r="I173" t="s">
        <v>739</v>
      </c>
      <c r="J173" t="s">
        <v>710</v>
      </c>
      <c r="K173" t="s">
        <v>41</v>
      </c>
      <c r="L173" t="s">
        <v>41</v>
      </c>
      <c r="M173" t="s">
        <v>710</v>
      </c>
      <c r="N173" t="s">
        <v>41</v>
      </c>
      <c r="O173" t="s">
        <v>41</v>
      </c>
      <c r="P173" t="s">
        <v>710</v>
      </c>
      <c r="Q173" t="s">
        <v>41</v>
      </c>
      <c r="R173" t="s">
        <v>41</v>
      </c>
      <c r="S173" t="s">
        <v>710</v>
      </c>
      <c r="T173" t="s">
        <v>41</v>
      </c>
      <c r="U173" t="s">
        <v>41</v>
      </c>
      <c r="V173" t="s">
        <v>710</v>
      </c>
      <c r="W173" t="s">
        <v>41</v>
      </c>
      <c r="X173" t="s">
        <v>41</v>
      </c>
    </row>
    <row r="174" spans="1:24" hidden="1" x14ac:dyDescent="0.25">
      <c r="A174">
        <v>910010</v>
      </c>
      <c r="B174" s="12">
        <v>37683380119610</v>
      </c>
      <c r="C174" t="s">
        <v>102</v>
      </c>
      <c r="D174" t="s">
        <v>721</v>
      </c>
      <c r="E174" t="s">
        <v>739</v>
      </c>
      <c r="F174" t="s">
        <v>739</v>
      </c>
      <c r="G174" t="s">
        <v>721</v>
      </c>
      <c r="H174" t="s">
        <v>739</v>
      </c>
      <c r="I174" t="s">
        <v>739</v>
      </c>
      <c r="J174" t="s">
        <v>710</v>
      </c>
      <c r="K174" t="s">
        <v>41</v>
      </c>
      <c r="L174" t="s">
        <v>41</v>
      </c>
      <c r="M174" t="s">
        <v>710</v>
      </c>
      <c r="N174" t="s">
        <v>41</v>
      </c>
      <c r="O174" t="s">
        <v>41</v>
      </c>
      <c r="P174" t="s">
        <v>710</v>
      </c>
      <c r="Q174" t="s">
        <v>41</v>
      </c>
      <c r="R174" t="s">
        <v>41</v>
      </c>
      <c r="S174" t="s">
        <v>710</v>
      </c>
      <c r="T174" t="s">
        <v>41</v>
      </c>
      <c r="U174" t="s">
        <v>41</v>
      </c>
      <c r="V174" t="s">
        <v>710</v>
      </c>
      <c r="W174" t="s">
        <v>41</v>
      </c>
      <c r="X174" t="s">
        <v>41</v>
      </c>
    </row>
    <row r="175" spans="1:24" hidden="1" x14ac:dyDescent="0.25">
      <c r="A175">
        <v>1819016</v>
      </c>
      <c r="B175" s="12">
        <v>19645841996305</v>
      </c>
      <c r="C175" t="s">
        <v>60</v>
      </c>
      <c r="D175" t="s">
        <v>736</v>
      </c>
      <c r="E175" t="s">
        <v>41</v>
      </c>
      <c r="F175" t="s">
        <v>41</v>
      </c>
      <c r="G175" t="s">
        <v>721</v>
      </c>
      <c r="H175" t="s">
        <v>739</v>
      </c>
      <c r="I175" t="s">
        <v>739</v>
      </c>
      <c r="J175" t="s">
        <v>710</v>
      </c>
      <c r="K175" t="s">
        <v>41</v>
      </c>
      <c r="L175" t="s">
        <v>41</v>
      </c>
      <c r="M175" t="s">
        <v>710</v>
      </c>
      <c r="N175" t="s">
        <v>41</v>
      </c>
      <c r="O175" t="s">
        <v>41</v>
      </c>
      <c r="P175" t="s">
        <v>710</v>
      </c>
      <c r="Q175" t="s">
        <v>41</v>
      </c>
      <c r="R175" t="s">
        <v>41</v>
      </c>
      <c r="S175" t="s">
        <v>710</v>
      </c>
      <c r="T175" t="s">
        <v>41</v>
      </c>
      <c r="U175" t="s">
        <v>41</v>
      </c>
      <c r="V175" t="s">
        <v>710</v>
      </c>
      <c r="W175" t="s">
        <v>41</v>
      </c>
      <c r="X175" t="s">
        <v>41</v>
      </c>
    </row>
    <row r="176" spans="1:24" hidden="1" x14ac:dyDescent="0.25">
      <c r="A176">
        <v>1819081</v>
      </c>
      <c r="B176" s="12">
        <v>36750510137794</v>
      </c>
      <c r="C176" t="s">
        <v>60</v>
      </c>
      <c r="D176" t="s">
        <v>736</v>
      </c>
      <c r="E176" t="s">
        <v>41</v>
      </c>
      <c r="F176" t="s">
        <v>41</v>
      </c>
      <c r="G176" t="s">
        <v>721</v>
      </c>
      <c r="H176" t="s">
        <v>739</v>
      </c>
      <c r="I176" t="s">
        <v>739</v>
      </c>
      <c r="J176" t="s">
        <v>710</v>
      </c>
      <c r="K176" t="s">
        <v>41</v>
      </c>
      <c r="L176" t="s">
        <v>41</v>
      </c>
      <c r="M176" t="s">
        <v>710</v>
      </c>
      <c r="N176" t="s">
        <v>41</v>
      </c>
      <c r="O176" t="s">
        <v>41</v>
      </c>
      <c r="P176" t="s">
        <v>710</v>
      </c>
      <c r="Q176" t="s">
        <v>41</v>
      </c>
      <c r="R176" t="s">
        <v>41</v>
      </c>
      <c r="S176" t="s">
        <v>710</v>
      </c>
      <c r="T176" t="s">
        <v>41</v>
      </c>
      <c r="U176" t="s">
        <v>41</v>
      </c>
      <c r="V176" t="s">
        <v>710</v>
      </c>
      <c r="W176" t="s">
        <v>41</v>
      </c>
      <c r="X176" t="s">
        <v>41</v>
      </c>
    </row>
    <row r="177" spans="1:24" hidden="1" x14ac:dyDescent="0.25">
      <c r="A177">
        <v>1718014</v>
      </c>
      <c r="B177" s="12">
        <v>37770990136077</v>
      </c>
      <c r="C177" t="s">
        <v>83</v>
      </c>
      <c r="D177" t="s">
        <v>721</v>
      </c>
      <c r="E177" t="s">
        <v>739</v>
      </c>
      <c r="F177" t="s">
        <v>739</v>
      </c>
      <c r="G177" t="s">
        <v>721</v>
      </c>
      <c r="H177" t="s">
        <v>739</v>
      </c>
      <c r="I177" t="s">
        <v>739</v>
      </c>
      <c r="J177" t="s">
        <v>710</v>
      </c>
      <c r="K177" t="s">
        <v>41</v>
      </c>
      <c r="L177" t="s">
        <v>41</v>
      </c>
      <c r="M177" t="s">
        <v>721</v>
      </c>
      <c r="N177" t="s">
        <v>39</v>
      </c>
      <c r="O177" t="s">
        <v>35</v>
      </c>
      <c r="P177" t="s">
        <v>721</v>
      </c>
      <c r="Q177" t="s">
        <v>39</v>
      </c>
      <c r="R177" t="s">
        <v>35</v>
      </c>
      <c r="S177" t="s">
        <v>710</v>
      </c>
      <c r="T177" t="s">
        <v>41</v>
      </c>
      <c r="U177" t="s">
        <v>41</v>
      </c>
      <c r="V177" t="s">
        <v>710</v>
      </c>
      <c r="W177" t="s">
        <v>41</v>
      </c>
      <c r="X177" t="s">
        <v>41</v>
      </c>
    </row>
    <row r="178" spans="1:24" hidden="1" x14ac:dyDescent="0.25">
      <c r="A178">
        <v>1718003</v>
      </c>
      <c r="B178" s="12">
        <v>34674390135343</v>
      </c>
      <c r="C178" t="s">
        <v>83</v>
      </c>
      <c r="D178" t="s">
        <v>721</v>
      </c>
      <c r="E178" t="s">
        <v>739</v>
      </c>
      <c r="F178" t="s">
        <v>739</v>
      </c>
      <c r="G178" t="s">
        <v>721</v>
      </c>
      <c r="H178" t="s">
        <v>739</v>
      </c>
      <c r="I178" t="s">
        <v>739</v>
      </c>
      <c r="J178" t="s">
        <v>710</v>
      </c>
      <c r="K178" t="s">
        <v>41</v>
      </c>
      <c r="L178" t="s">
        <v>41</v>
      </c>
      <c r="M178" t="s">
        <v>710</v>
      </c>
      <c r="N178" t="s">
        <v>41</v>
      </c>
      <c r="O178" t="s">
        <v>41</v>
      </c>
      <c r="P178" t="s">
        <v>710</v>
      </c>
      <c r="Q178" t="s">
        <v>41</v>
      </c>
      <c r="R178" t="s">
        <v>41</v>
      </c>
      <c r="S178" t="s">
        <v>710</v>
      </c>
      <c r="T178" t="s">
        <v>41</v>
      </c>
      <c r="U178" t="s">
        <v>41</v>
      </c>
      <c r="V178" t="s">
        <v>710</v>
      </c>
      <c r="W178" t="s">
        <v>41</v>
      </c>
      <c r="X178" t="s">
        <v>41</v>
      </c>
    </row>
    <row r="179" spans="1:24" hidden="1" x14ac:dyDescent="0.25">
      <c r="A179">
        <v>1617007</v>
      </c>
      <c r="B179" s="12">
        <v>37684520124917</v>
      </c>
      <c r="C179" t="s">
        <v>96</v>
      </c>
      <c r="D179" t="s">
        <v>721</v>
      </c>
      <c r="E179" t="s">
        <v>739</v>
      </c>
      <c r="F179" t="s">
        <v>739</v>
      </c>
      <c r="G179" t="s">
        <v>721</v>
      </c>
      <c r="H179" t="s">
        <v>739</v>
      </c>
      <c r="I179" t="s">
        <v>739</v>
      </c>
      <c r="J179" t="s">
        <v>710</v>
      </c>
      <c r="K179" t="s">
        <v>41</v>
      </c>
      <c r="L179" t="s">
        <v>41</v>
      </c>
      <c r="M179" t="s">
        <v>721</v>
      </c>
      <c r="N179" t="s">
        <v>39</v>
      </c>
      <c r="O179" t="s">
        <v>35</v>
      </c>
      <c r="P179" t="s">
        <v>710</v>
      </c>
      <c r="Q179" t="s">
        <v>41</v>
      </c>
      <c r="R179" t="s">
        <v>41</v>
      </c>
      <c r="S179" t="s">
        <v>710</v>
      </c>
      <c r="T179" t="s">
        <v>41</v>
      </c>
      <c r="U179" t="s">
        <v>41</v>
      </c>
      <c r="V179" t="s">
        <v>710</v>
      </c>
      <c r="W179" t="s">
        <v>41</v>
      </c>
      <c r="X179" t="s">
        <v>41</v>
      </c>
    </row>
    <row r="180" spans="1:24" hidden="1" x14ac:dyDescent="0.25">
      <c r="A180">
        <v>1617008</v>
      </c>
      <c r="B180" s="12">
        <v>37684523730942</v>
      </c>
      <c r="C180" t="s">
        <v>96</v>
      </c>
      <c r="D180" t="s">
        <v>721</v>
      </c>
      <c r="E180" t="s">
        <v>739</v>
      </c>
      <c r="F180" t="s">
        <v>739</v>
      </c>
      <c r="G180" t="s">
        <v>721</v>
      </c>
      <c r="H180" t="s">
        <v>739</v>
      </c>
      <c r="I180" t="s">
        <v>739</v>
      </c>
      <c r="J180" t="s">
        <v>721</v>
      </c>
      <c r="K180" t="s">
        <v>39</v>
      </c>
      <c r="L180" t="s">
        <v>35</v>
      </c>
      <c r="M180" t="s">
        <v>721</v>
      </c>
      <c r="N180" t="s">
        <v>39</v>
      </c>
      <c r="O180" t="s">
        <v>35</v>
      </c>
      <c r="P180" t="s">
        <v>721</v>
      </c>
      <c r="Q180" t="s">
        <v>39</v>
      </c>
      <c r="R180" t="s">
        <v>35</v>
      </c>
      <c r="S180" t="s">
        <v>721</v>
      </c>
      <c r="T180" t="s">
        <v>36</v>
      </c>
      <c r="U180" t="s">
        <v>36</v>
      </c>
      <c r="V180" t="s">
        <v>710</v>
      </c>
      <c r="W180" t="s">
        <v>41</v>
      </c>
      <c r="X180" t="s">
        <v>41</v>
      </c>
    </row>
    <row r="181" spans="1:24" hidden="1" x14ac:dyDescent="0.25">
      <c r="A181">
        <v>1011026</v>
      </c>
      <c r="B181" s="12">
        <v>36678760122317</v>
      </c>
      <c r="C181" t="s">
        <v>76</v>
      </c>
      <c r="D181" t="s">
        <v>721</v>
      </c>
      <c r="E181" t="s">
        <v>739</v>
      </c>
      <c r="F181" t="s">
        <v>739</v>
      </c>
      <c r="G181" t="s">
        <v>721</v>
      </c>
      <c r="H181" t="s">
        <v>739</v>
      </c>
      <c r="I181" t="s">
        <v>739</v>
      </c>
      <c r="J181" t="s">
        <v>710</v>
      </c>
      <c r="K181" t="s">
        <v>41</v>
      </c>
      <c r="L181" t="s">
        <v>41</v>
      </c>
      <c r="M181" t="s">
        <v>710</v>
      </c>
      <c r="N181" t="s">
        <v>41</v>
      </c>
      <c r="O181" t="s">
        <v>41</v>
      </c>
      <c r="P181" t="s">
        <v>710</v>
      </c>
      <c r="Q181" t="s">
        <v>41</v>
      </c>
      <c r="R181" t="s">
        <v>41</v>
      </c>
      <c r="S181" t="s">
        <v>710</v>
      </c>
      <c r="T181" t="s">
        <v>41</v>
      </c>
      <c r="U181" t="s">
        <v>41</v>
      </c>
      <c r="V181" t="s">
        <v>710</v>
      </c>
      <c r="W181" t="s">
        <v>41</v>
      </c>
      <c r="X181" t="s">
        <v>41</v>
      </c>
    </row>
    <row r="182" spans="1:24" hidden="1" x14ac:dyDescent="0.25">
      <c r="A182">
        <v>1112009</v>
      </c>
      <c r="B182" s="12">
        <v>37683386040018</v>
      </c>
      <c r="C182" t="s">
        <v>51</v>
      </c>
      <c r="D182" t="s">
        <v>721</v>
      </c>
      <c r="E182" t="s">
        <v>739</v>
      </c>
      <c r="F182" t="s">
        <v>739</v>
      </c>
      <c r="G182" t="s">
        <v>721</v>
      </c>
      <c r="H182" t="s">
        <v>739</v>
      </c>
      <c r="I182" t="s">
        <v>739</v>
      </c>
      <c r="J182" t="s">
        <v>710</v>
      </c>
      <c r="K182" t="s">
        <v>41</v>
      </c>
      <c r="L182" t="s">
        <v>41</v>
      </c>
      <c r="M182" t="s">
        <v>721</v>
      </c>
      <c r="N182" t="s">
        <v>39</v>
      </c>
      <c r="O182" t="s">
        <v>35</v>
      </c>
      <c r="P182" t="s">
        <v>710</v>
      </c>
      <c r="Q182" t="s">
        <v>41</v>
      </c>
      <c r="R182" t="s">
        <v>41</v>
      </c>
      <c r="S182" t="s">
        <v>710</v>
      </c>
      <c r="T182" t="s">
        <v>41</v>
      </c>
      <c r="U182" t="s">
        <v>41</v>
      </c>
      <c r="V182" t="s">
        <v>710</v>
      </c>
      <c r="W182" t="s">
        <v>41</v>
      </c>
      <c r="X182" t="s">
        <v>41</v>
      </c>
    </row>
    <row r="183" spans="1:24" hidden="1" x14ac:dyDescent="0.25">
      <c r="A183">
        <v>1819076</v>
      </c>
      <c r="B183" s="12">
        <v>37684110126086</v>
      </c>
      <c r="C183" t="s">
        <v>60</v>
      </c>
      <c r="D183" t="s">
        <v>721</v>
      </c>
      <c r="E183" t="s">
        <v>739</v>
      </c>
      <c r="F183" t="s">
        <v>739</v>
      </c>
      <c r="G183" t="s">
        <v>721</v>
      </c>
      <c r="H183" t="s">
        <v>739</v>
      </c>
      <c r="I183" t="s">
        <v>739</v>
      </c>
      <c r="J183" t="s">
        <v>721</v>
      </c>
      <c r="K183" t="s">
        <v>39</v>
      </c>
      <c r="L183" t="s">
        <v>35</v>
      </c>
      <c r="M183" t="s">
        <v>721</v>
      </c>
      <c r="N183" t="s">
        <v>39</v>
      </c>
      <c r="O183" t="s">
        <v>35</v>
      </c>
      <c r="P183" t="s">
        <v>710</v>
      </c>
      <c r="Q183" t="s">
        <v>41</v>
      </c>
      <c r="R183" t="s">
        <v>41</v>
      </c>
      <c r="S183" t="s">
        <v>721</v>
      </c>
      <c r="T183" t="s">
        <v>39</v>
      </c>
      <c r="U183" t="s">
        <v>35</v>
      </c>
      <c r="V183" t="s">
        <v>710</v>
      </c>
      <c r="W183" t="s">
        <v>41</v>
      </c>
      <c r="X183" t="s">
        <v>41</v>
      </c>
    </row>
    <row r="184" spans="1:24" hidden="1" x14ac:dyDescent="0.25">
      <c r="A184">
        <v>1920007</v>
      </c>
      <c r="B184" s="12">
        <v>1100170138867</v>
      </c>
      <c r="C184" t="s">
        <v>155</v>
      </c>
      <c r="D184" t="s">
        <v>736</v>
      </c>
      <c r="E184" t="s">
        <v>41</v>
      </c>
      <c r="F184" t="s">
        <v>41</v>
      </c>
      <c r="G184" t="s">
        <v>721</v>
      </c>
      <c r="H184" t="s">
        <v>739</v>
      </c>
      <c r="I184" t="s">
        <v>739</v>
      </c>
      <c r="J184" t="s">
        <v>710</v>
      </c>
      <c r="K184" t="s">
        <v>41</v>
      </c>
      <c r="L184" t="s">
        <v>41</v>
      </c>
      <c r="M184" t="s">
        <v>710</v>
      </c>
      <c r="N184" t="s">
        <v>41</v>
      </c>
      <c r="O184" t="s">
        <v>41</v>
      </c>
      <c r="P184" t="s">
        <v>710</v>
      </c>
      <c r="Q184" t="s">
        <v>41</v>
      </c>
      <c r="R184" t="s">
        <v>41</v>
      </c>
      <c r="S184" t="s">
        <v>710</v>
      </c>
      <c r="T184" t="s">
        <v>41</v>
      </c>
      <c r="U184" t="s">
        <v>41</v>
      </c>
      <c r="V184" t="s">
        <v>710</v>
      </c>
      <c r="W184" t="s">
        <v>41</v>
      </c>
      <c r="X184" t="s">
        <v>41</v>
      </c>
    </row>
    <row r="185" spans="1:24" hidden="1" x14ac:dyDescent="0.25">
      <c r="A185">
        <v>2021048</v>
      </c>
      <c r="B185" s="12" t="s">
        <v>319</v>
      </c>
      <c r="C185" t="s">
        <v>125</v>
      </c>
      <c r="D185" t="s">
        <v>721</v>
      </c>
      <c r="E185" t="s">
        <v>739</v>
      </c>
      <c r="F185" t="s">
        <v>739</v>
      </c>
      <c r="G185" t="s">
        <v>721</v>
      </c>
      <c r="H185" t="s">
        <v>739</v>
      </c>
      <c r="I185" t="s">
        <v>739</v>
      </c>
      <c r="J185" t="s">
        <v>710</v>
      </c>
      <c r="K185" t="s">
        <v>41</v>
      </c>
      <c r="L185" t="s">
        <v>41</v>
      </c>
      <c r="M185" t="s">
        <v>710</v>
      </c>
      <c r="N185" t="s">
        <v>41</v>
      </c>
      <c r="O185" t="s">
        <v>41</v>
      </c>
      <c r="P185" t="s">
        <v>710</v>
      </c>
      <c r="Q185" t="s">
        <v>41</v>
      </c>
      <c r="R185" t="s">
        <v>41</v>
      </c>
      <c r="S185" t="s">
        <v>710</v>
      </c>
      <c r="T185" t="s">
        <v>41</v>
      </c>
      <c r="U185" t="s">
        <v>41</v>
      </c>
      <c r="V185" t="s">
        <v>710</v>
      </c>
      <c r="W185" t="s">
        <v>41</v>
      </c>
      <c r="X185" t="s">
        <v>41</v>
      </c>
    </row>
    <row r="186" spans="1:24" hidden="1" x14ac:dyDescent="0.25">
      <c r="A186">
        <v>2021049</v>
      </c>
      <c r="B186" s="12" t="s">
        <v>321</v>
      </c>
      <c r="C186" t="s">
        <v>125</v>
      </c>
      <c r="D186" t="s">
        <v>721</v>
      </c>
      <c r="E186" t="s">
        <v>739</v>
      </c>
      <c r="F186" t="s">
        <v>739</v>
      </c>
      <c r="G186" t="s">
        <v>721</v>
      </c>
      <c r="H186" t="s">
        <v>739</v>
      </c>
      <c r="I186" t="s">
        <v>739</v>
      </c>
      <c r="J186" t="s">
        <v>710</v>
      </c>
      <c r="K186" t="s">
        <v>41</v>
      </c>
      <c r="L186" t="s">
        <v>41</v>
      </c>
      <c r="M186" t="s">
        <v>710</v>
      </c>
      <c r="N186" t="s">
        <v>41</v>
      </c>
      <c r="O186" t="s">
        <v>41</v>
      </c>
      <c r="P186" t="s">
        <v>710</v>
      </c>
      <c r="Q186" t="s">
        <v>41</v>
      </c>
      <c r="R186" t="s">
        <v>41</v>
      </c>
      <c r="S186" t="s">
        <v>710</v>
      </c>
      <c r="T186" t="s">
        <v>41</v>
      </c>
      <c r="U186" t="s">
        <v>41</v>
      </c>
      <c r="V186" t="s">
        <v>710</v>
      </c>
      <c r="W186" t="s">
        <v>41</v>
      </c>
      <c r="X186" t="s">
        <v>41</v>
      </c>
    </row>
    <row r="187" spans="1:24" hidden="1" x14ac:dyDescent="0.25">
      <c r="A187">
        <v>2021051</v>
      </c>
      <c r="B187" s="12" t="s">
        <v>323</v>
      </c>
      <c r="C187" t="s">
        <v>125</v>
      </c>
      <c r="D187" t="s">
        <v>721</v>
      </c>
      <c r="E187" t="s">
        <v>739</v>
      </c>
      <c r="F187" t="s">
        <v>739</v>
      </c>
      <c r="G187" t="s">
        <v>721</v>
      </c>
      <c r="H187" t="s">
        <v>739</v>
      </c>
      <c r="I187" t="s">
        <v>739</v>
      </c>
      <c r="J187" t="s">
        <v>710</v>
      </c>
      <c r="K187" t="s">
        <v>41</v>
      </c>
      <c r="L187" t="s">
        <v>41</v>
      </c>
      <c r="M187" t="s">
        <v>710</v>
      </c>
      <c r="N187" t="s">
        <v>41</v>
      </c>
      <c r="O187" t="s">
        <v>41</v>
      </c>
      <c r="P187" t="s">
        <v>710</v>
      </c>
      <c r="Q187" t="s">
        <v>41</v>
      </c>
      <c r="R187" t="s">
        <v>41</v>
      </c>
      <c r="S187" t="s">
        <v>710</v>
      </c>
      <c r="T187" t="s">
        <v>41</v>
      </c>
      <c r="U187" t="s">
        <v>41</v>
      </c>
      <c r="V187" t="s">
        <v>710</v>
      </c>
      <c r="W187" t="s">
        <v>41</v>
      </c>
      <c r="X187" t="s">
        <v>41</v>
      </c>
    </row>
    <row r="188" spans="1:24" hidden="1" x14ac:dyDescent="0.25">
      <c r="A188">
        <v>2021050</v>
      </c>
      <c r="B188" s="12" t="s">
        <v>325</v>
      </c>
      <c r="C188" t="s">
        <v>125</v>
      </c>
      <c r="D188" t="s">
        <v>721</v>
      </c>
      <c r="E188" t="s">
        <v>739</v>
      </c>
      <c r="F188" t="s">
        <v>739</v>
      </c>
      <c r="G188" t="s">
        <v>721</v>
      </c>
      <c r="H188" t="s">
        <v>739</v>
      </c>
      <c r="I188" t="s">
        <v>739</v>
      </c>
      <c r="J188" t="s">
        <v>710</v>
      </c>
      <c r="K188" t="s">
        <v>41</v>
      </c>
      <c r="L188" t="s">
        <v>41</v>
      </c>
      <c r="M188" t="s">
        <v>710</v>
      </c>
      <c r="N188" t="s">
        <v>41</v>
      </c>
      <c r="O188" t="s">
        <v>41</v>
      </c>
      <c r="P188" t="s">
        <v>710</v>
      </c>
      <c r="Q188" t="s">
        <v>41</v>
      </c>
      <c r="R188" t="s">
        <v>41</v>
      </c>
      <c r="S188" t="s">
        <v>710</v>
      </c>
      <c r="T188" t="s">
        <v>41</v>
      </c>
      <c r="U188" t="s">
        <v>41</v>
      </c>
      <c r="V188" t="s">
        <v>710</v>
      </c>
      <c r="W188" t="s">
        <v>41</v>
      </c>
      <c r="X188" t="s">
        <v>41</v>
      </c>
    </row>
    <row r="189" spans="1:24" hidden="1" x14ac:dyDescent="0.25">
      <c r="A189">
        <v>2021052</v>
      </c>
      <c r="B189" s="12" t="s">
        <v>327</v>
      </c>
      <c r="C189" t="s">
        <v>125</v>
      </c>
      <c r="D189" t="s">
        <v>721</v>
      </c>
      <c r="E189" t="s">
        <v>739</v>
      </c>
      <c r="F189" t="s">
        <v>739</v>
      </c>
      <c r="G189" t="s">
        <v>721</v>
      </c>
      <c r="H189" t="s">
        <v>739</v>
      </c>
      <c r="I189" t="s">
        <v>739</v>
      </c>
      <c r="J189" t="s">
        <v>710</v>
      </c>
      <c r="K189" t="s">
        <v>41</v>
      </c>
      <c r="L189" t="s">
        <v>41</v>
      </c>
      <c r="M189" t="s">
        <v>710</v>
      </c>
      <c r="N189" t="s">
        <v>41</v>
      </c>
      <c r="O189" t="s">
        <v>41</v>
      </c>
      <c r="P189" t="s">
        <v>710</v>
      </c>
      <c r="Q189" t="s">
        <v>41</v>
      </c>
      <c r="R189" t="s">
        <v>41</v>
      </c>
      <c r="S189" t="s">
        <v>710</v>
      </c>
      <c r="T189" t="s">
        <v>41</v>
      </c>
      <c r="U189" t="s">
        <v>41</v>
      </c>
      <c r="V189" t="s">
        <v>710</v>
      </c>
      <c r="W189" t="s">
        <v>41</v>
      </c>
      <c r="X189" t="s">
        <v>41</v>
      </c>
    </row>
    <row r="190" spans="1:24" hidden="1" x14ac:dyDescent="0.25">
      <c r="A190">
        <v>2021053</v>
      </c>
      <c r="B190" s="12" t="s">
        <v>328</v>
      </c>
      <c r="C190" t="s">
        <v>125</v>
      </c>
      <c r="D190" t="s">
        <v>721</v>
      </c>
      <c r="E190" t="s">
        <v>739</v>
      </c>
      <c r="F190" t="s">
        <v>739</v>
      </c>
      <c r="G190" t="s">
        <v>721</v>
      </c>
      <c r="H190" t="s">
        <v>739</v>
      </c>
      <c r="I190" t="s">
        <v>739</v>
      </c>
      <c r="J190" t="s">
        <v>710</v>
      </c>
      <c r="K190" t="s">
        <v>41</v>
      </c>
      <c r="L190" t="s">
        <v>41</v>
      </c>
      <c r="M190" t="s">
        <v>710</v>
      </c>
      <c r="N190" t="s">
        <v>41</v>
      </c>
      <c r="O190" t="s">
        <v>41</v>
      </c>
      <c r="P190" t="s">
        <v>710</v>
      </c>
      <c r="Q190" t="s">
        <v>41</v>
      </c>
      <c r="R190" t="s">
        <v>41</v>
      </c>
      <c r="S190" t="s">
        <v>710</v>
      </c>
      <c r="T190" t="s">
        <v>41</v>
      </c>
      <c r="U190" t="s">
        <v>41</v>
      </c>
      <c r="V190" t="s">
        <v>710</v>
      </c>
      <c r="W190" t="s">
        <v>41</v>
      </c>
      <c r="X190" t="s">
        <v>41</v>
      </c>
    </row>
    <row r="191" spans="1:24" hidden="1" x14ac:dyDescent="0.25">
      <c r="A191">
        <v>2021054</v>
      </c>
      <c r="B191" s="12" t="s">
        <v>330</v>
      </c>
      <c r="C191" t="s">
        <v>125</v>
      </c>
      <c r="D191" t="s">
        <v>721</v>
      </c>
      <c r="E191" t="s">
        <v>739</v>
      </c>
      <c r="F191" t="s">
        <v>739</v>
      </c>
      <c r="G191" t="s">
        <v>721</v>
      </c>
      <c r="H191" t="s">
        <v>739</v>
      </c>
      <c r="I191" t="s">
        <v>739</v>
      </c>
      <c r="J191" t="s">
        <v>710</v>
      </c>
      <c r="K191" t="s">
        <v>41</v>
      </c>
      <c r="L191" t="s">
        <v>41</v>
      </c>
      <c r="M191" t="s">
        <v>710</v>
      </c>
      <c r="N191" t="s">
        <v>41</v>
      </c>
      <c r="O191" t="s">
        <v>41</v>
      </c>
      <c r="P191" t="s">
        <v>710</v>
      </c>
      <c r="Q191" t="s">
        <v>41</v>
      </c>
      <c r="R191" t="s">
        <v>41</v>
      </c>
      <c r="S191" t="s">
        <v>710</v>
      </c>
      <c r="T191" t="s">
        <v>41</v>
      </c>
      <c r="U191" t="s">
        <v>41</v>
      </c>
      <c r="V191" t="s">
        <v>710</v>
      </c>
      <c r="W191" t="s">
        <v>41</v>
      </c>
      <c r="X191" t="s">
        <v>41</v>
      </c>
    </row>
    <row r="192" spans="1:24" hidden="1" x14ac:dyDescent="0.25">
      <c r="A192">
        <v>2021055</v>
      </c>
      <c r="B192" s="12" t="s">
        <v>332</v>
      </c>
      <c r="C192" t="s">
        <v>125</v>
      </c>
      <c r="D192" t="s">
        <v>721</v>
      </c>
      <c r="E192" t="s">
        <v>739</v>
      </c>
      <c r="F192" t="s">
        <v>739</v>
      </c>
      <c r="G192" t="s">
        <v>721</v>
      </c>
      <c r="H192" t="s">
        <v>739</v>
      </c>
      <c r="I192" t="s">
        <v>739</v>
      </c>
      <c r="J192" t="s">
        <v>710</v>
      </c>
      <c r="K192" t="s">
        <v>41</v>
      </c>
      <c r="L192" t="s">
        <v>41</v>
      </c>
      <c r="M192" t="s">
        <v>710</v>
      </c>
      <c r="N192" t="s">
        <v>41</v>
      </c>
      <c r="O192" t="s">
        <v>41</v>
      </c>
      <c r="P192" t="s">
        <v>710</v>
      </c>
      <c r="Q192" t="s">
        <v>41</v>
      </c>
      <c r="R192" t="s">
        <v>41</v>
      </c>
      <c r="S192" t="s">
        <v>721</v>
      </c>
      <c r="T192" t="s">
        <v>39</v>
      </c>
      <c r="U192" t="s">
        <v>35</v>
      </c>
      <c r="V192" t="s">
        <v>710</v>
      </c>
      <c r="W192" t="s">
        <v>41</v>
      </c>
      <c r="X192" t="s">
        <v>41</v>
      </c>
    </row>
    <row r="193" spans="1:24" hidden="1" x14ac:dyDescent="0.25">
      <c r="A193">
        <v>2021056</v>
      </c>
      <c r="B193" s="12" t="s">
        <v>334</v>
      </c>
      <c r="C193" t="s">
        <v>125</v>
      </c>
      <c r="D193" t="s">
        <v>721</v>
      </c>
      <c r="E193" t="s">
        <v>739</v>
      </c>
      <c r="F193" t="s">
        <v>739</v>
      </c>
      <c r="G193" t="s">
        <v>721</v>
      </c>
      <c r="H193" t="s">
        <v>739</v>
      </c>
      <c r="I193" t="s">
        <v>739</v>
      </c>
      <c r="J193" t="s">
        <v>710</v>
      </c>
      <c r="K193" t="s">
        <v>41</v>
      </c>
      <c r="L193" t="s">
        <v>41</v>
      </c>
      <c r="M193" t="s">
        <v>710</v>
      </c>
      <c r="N193" t="s">
        <v>41</v>
      </c>
      <c r="O193" t="s">
        <v>41</v>
      </c>
      <c r="P193" t="s">
        <v>710</v>
      </c>
      <c r="Q193" t="s">
        <v>41</v>
      </c>
      <c r="R193" t="s">
        <v>41</v>
      </c>
      <c r="S193" t="s">
        <v>721</v>
      </c>
      <c r="T193" t="s">
        <v>39</v>
      </c>
      <c r="U193" t="s">
        <v>35</v>
      </c>
      <c r="V193" t="s">
        <v>710</v>
      </c>
      <c r="W193" t="s">
        <v>41</v>
      </c>
      <c r="X193" t="s">
        <v>41</v>
      </c>
    </row>
    <row r="194" spans="1:24" hidden="1" x14ac:dyDescent="0.25">
      <c r="A194">
        <v>2021057</v>
      </c>
      <c r="B194" s="12" t="s">
        <v>336</v>
      </c>
      <c r="C194" t="s">
        <v>125</v>
      </c>
      <c r="D194" t="s">
        <v>721</v>
      </c>
      <c r="E194" t="s">
        <v>739</v>
      </c>
      <c r="F194" t="s">
        <v>739</v>
      </c>
      <c r="G194" t="s">
        <v>721</v>
      </c>
      <c r="H194" t="s">
        <v>739</v>
      </c>
      <c r="I194" t="s">
        <v>739</v>
      </c>
      <c r="J194" t="s">
        <v>710</v>
      </c>
      <c r="K194" t="s">
        <v>41</v>
      </c>
      <c r="L194" t="s">
        <v>41</v>
      </c>
      <c r="M194" t="s">
        <v>710</v>
      </c>
      <c r="N194" t="s">
        <v>41</v>
      </c>
      <c r="O194" t="s">
        <v>41</v>
      </c>
      <c r="P194" t="s">
        <v>710</v>
      </c>
      <c r="Q194" t="s">
        <v>41</v>
      </c>
      <c r="R194" t="s">
        <v>41</v>
      </c>
      <c r="S194" t="s">
        <v>710</v>
      </c>
      <c r="T194" t="s">
        <v>41</v>
      </c>
      <c r="U194" t="s">
        <v>41</v>
      </c>
      <c r="V194" t="s">
        <v>710</v>
      </c>
      <c r="W194" t="s">
        <v>41</v>
      </c>
      <c r="X194" t="s">
        <v>41</v>
      </c>
    </row>
    <row r="195" spans="1:24" hidden="1" x14ac:dyDescent="0.25">
      <c r="A195">
        <v>2021062</v>
      </c>
      <c r="B195" s="12" t="s">
        <v>338</v>
      </c>
      <c r="C195" t="s">
        <v>125</v>
      </c>
      <c r="D195" t="s">
        <v>721</v>
      </c>
      <c r="E195" t="s">
        <v>739</v>
      </c>
      <c r="F195" t="s">
        <v>739</v>
      </c>
      <c r="G195" t="s">
        <v>721</v>
      </c>
      <c r="H195" t="s">
        <v>739</v>
      </c>
      <c r="I195" t="s">
        <v>739</v>
      </c>
      <c r="J195" t="s">
        <v>710</v>
      </c>
      <c r="K195" t="s">
        <v>41</v>
      </c>
      <c r="L195" t="s">
        <v>41</v>
      </c>
      <c r="M195" t="s">
        <v>710</v>
      </c>
      <c r="N195" t="s">
        <v>41</v>
      </c>
      <c r="O195" t="s">
        <v>41</v>
      </c>
      <c r="P195" t="s">
        <v>710</v>
      </c>
      <c r="Q195" t="s">
        <v>41</v>
      </c>
      <c r="R195" t="s">
        <v>41</v>
      </c>
      <c r="S195" t="s">
        <v>710</v>
      </c>
      <c r="T195" t="s">
        <v>41</v>
      </c>
      <c r="U195" t="s">
        <v>41</v>
      </c>
      <c r="V195" t="s">
        <v>710</v>
      </c>
      <c r="W195" t="s">
        <v>41</v>
      </c>
      <c r="X195" t="s">
        <v>41</v>
      </c>
    </row>
    <row r="196" spans="1:24" hidden="1" x14ac:dyDescent="0.25">
      <c r="A196">
        <v>2021063</v>
      </c>
      <c r="B196" s="12" t="s">
        <v>340</v>
      </c>
      <c r="C196" t="s">
        <v>125</v>
      </c>
      <c r="D196" t="s">
        <v>721</v>
      </c>
      <c r="E196" t="s">
        <v>739</v>
      </c>
      <c r="F196" t="s">
        <v>739</v>
      </c>
      <c r="G196" t="s">
        <v>721</v>
      </c>
      <c r="H196" t="s">
        <v>739</v>
      </c>
      <c r="I196" t="s">
        <v>739</v>
      </c>
      <c r="J196" t="s">
        <v>710</v>
      </c>
      <c r="K196" t="s">
        <v>41</v>
      </c>
      <c r="L196" t="s">
        <v>41</v>
      </c>
      <c r="M196" t="s">
        <v>710</v>
      </c>
      <c r="N196" t="s">
        <v>41</v>
      </c>
      <c r="O196" t="s">
        <v>41</v>
      </c>
      <c r="P196" t="s">
        <v>710</v>
      </c>
      <c r="Q196" t="s">
        <v>41</v>
      </c>
      <c r="R196" t="s">
        <v>41</v>
      </c>
      <c r="S196" t="s">
        <v>710</v>
      </c>
      <c r="T196" t="s">
        <v>41</v>
      </c>
      <c r="U196" t="s">
        <v>41</v>
      </c>
      <c r="V196" t="s">
        <v>710</v>
      </c>
      <c r="W196" t="s">
        <v>41</v>
      </c>
      <c r="X196" t="s">
        <v>41</v>
      </c>
    </row>
    <row r="197" spans="1:24" hidden="1" x14ac:dyDescent="0.25">
      <c r="A197">
        <v>2021064</v>
      </c>
      <c r="B197" s="12" t="s">
        <v>342</v>
      </c>
      <c r="C197" t="s">
        <v>125</v>
      </c>
      <c r="D197" t="s">
        <v>721</v>
      </c>
      <c r="E197" t="s">
        <v>739</v>
      </c>
      <c r="F197" t="s">
        <v>739</v>
      </c>
      <c r="G197" t="s">
        <v>721</v>
      </c>
      <c r="H197" t="s">
        <v>739</v>
      </c>
      <c r="I197" t="s">
        <v>739</v>
      </c>
      <c r="J197" t="s">
        <v>710</v>
      </c>
      <c r="K197" t="s">
        <v>41</v>
      </c>
      <c r="L197" t="s">
        <v>41</v>
      </c>
      <c r="M197" t="s">
        <v>710</v>
      </c>
      <c r="N197" t="s">
        <v>41</v>
      </c>
      <c r="O197" t="s">
        <v>41</v>
      </c>
      <c r="P197" t="s">
        <v>710</v>
      </c>
      <c r="Q197" t="s">
        <v>41</v>
      </c>
      <c r="R197" t="s">
        <v>41</v>
      </c>
      <c r="S197" t="s">
        <v>710</v>
      </c>
      <c r="T197" t="s">
        <v>41</v>
      </c>
      <c r="U197" t="s">
        <v>41</v>
      </c>
      <c r="V197" t="s">
        <v>710</v>
      </c>
      <c r="W197" t="s">
        <v>41</v>
      </c>
      <c r="X197" t="s">
        <v>41</v>
      </c>
    </row>
    <row r="198" spans="1:24" hidden="1" x14ac:dyDescent="0.25">
      <c r="A198">
        <v>2021065</v>
      </c>
      <c r="B198" s="12" t="s">
        <v>344</v>
      </c>
      <c r="C198" t="s">
        <v>125</v>
      </c>
      <c r="D198" t="s">
        <v>721</v>
      </c>
      <c r="E198" t="s">
        <v>739</v>
      </c>
      <c r="F198" t="s">
        <v>739</v>
      </c>
      <c r="G198" t="s">
        <v>721</v>
      </c>
      <c r="H198" t="s">
        <v>739</v>
      </c>
      <c r="I198" t="s">
        <v>739</v>
      </c>
      <c r="J198" t="s">
        <v>710</v>
      </c>
      <c r="K198" t="s">
        <v>41</v>
      </c>
      <c r="L198" t="s">
        <v>41</v>
      </c>
      <c r="M198" t="s">
        <v>710</v>
      </c>
      <c r="N198" t="s">
        <v>41</v>
      </c>
      <c r="O198" t="s">
        <v>41</v>
      </c>
      <c r="P198" t="s">
        <v>710</v>
      </c>
      <c r="Q198" t="s">
        <v>41</v>
      </c>
      <c r="R198" t="s">
        <v>41</v>
      </c>
      <c r="S198" t="s">
        <v>710</v>
      </c>
      <c r="T198" t="s">
        <v>41</v>
      </c>
      <c r="U198" t="s">
        <v>41</v>
      </c>
      <c r="V198" t="s">
        <v>710</v>
      </c>
      <c r="W198" t="s">
        <v>41</v>
      </c>
      <c r="X198" t="s">
        <v>41</v>
      </c>
    </row>
    <row r="199" spans="1:24" hidden="1" x14ac:dyDescent="0.25">
      <c r="A199">
        <v>2021067</v>
      </c>
      <c r="B199" s="12" t="s">
        <v>346</v>
      </c>
      <c r="C199" t="s">
        <v>125</v>
      </c>
      <c r="D199" t="s">
        <v>721</v>
      </c>
      <c r="E199" t="s">
        <v>739</v>
      </c>
      <c r="F199" t="s">
        <v>739</v>
      </c>
      <c r="G199" t="s">
        <v>721</v>
      </c>
      <c r="H199" t="s">
        <v>739</v>
      </c>
      <c r="I199" t="s">
        <v>739</v>
      </c>
      <c r="J199" t="s">
        <v>710</v>
      </c>
      <c r="K199" t="s">
        <v>41</v>
      </c>
      <c r="L199" t="s">
        <v>41</v>
      </c>
      <c r="M199" t="s">
        <v>710</v>
      </c>
      <c r="N199" t="s">
        <v>41</v>
      </c>
      <c r="O199" t="s">
        <v>41</v>
      </c>
      <c r="P199" t="s">
        <v>710</v>
      </c>
      <c r="Q199" t="s">
        <v>41</v>
      </c>
      <c r="R199" t="s">
        <v>41</v>
      </c>
      <c r="S199" t="s">
        <v>710</v>
      </c>
      <c r="T199" t="s">
        <v>41</v>
      </c>
      <c r="U199" t="s">
        <v>41</v>
      </c>
      <c r="V199" t="s">
        <v>710</v>
      </c>
      <c r="W199" t="s">
        <v>41</v>
      </c>
      <c r="X199" t="s">
        <v>41</v>
      </c>
    </row>
    <row r="200" spans="1:24" hidden="1" x14ac:dyDescent="0.25">
      <c r="A200">
        <v>2021058</v>
      </c>
      <c r="B200" s="12" t="s">
        <v>348</v>
      </c>
      <c r="C200" t="s">
        <v>125</v>
      </c>
      <c r="D200" t="s">
        <v>721</v>
      </c>
      <c r="E200" t="s">
        <v>739</v>
      </c>
      <c r="F200" t="s">
        <v>739</v>
      </c>
      <c r="G200" t="s">
        <v>721</v>
      </c>
      <c r="H200" t="s">
        <v>739</v>
      </c>
      <c r="I200" t="s">
        <v>739</v>
      </c>
      <c r="J200" t="s">
        <v>710</v>
      </c>
      <c r="K200" t="s">
        <v>41</v>
      </c>
      <c r="L200" t="s">
        <v>41</v>
      </c>
      <c r="M200" t="s">
        <v>710</v>
      </c>
      <c r="N200" t="s">
        <v>41</v>
      </c>
      <c r="O200" t="s">
        <v>41</v>
      </c>
      <c r="P200" t="s">
        <v>710</v>
      </c>
      <c r="Q200" t="s">
        <v>41</v>
      </c>
      <c r="R200" t="s">
        <v>41</v>
      </c>
      <c r="S200" t="s">
        <v>710</v>
      </c>
      <c r="T200" t="s">
        <v>41</v>
      </c>
      <c r="U200" t="s">
        <v>41</v>
      </c>
      <c r="V200" t="s">
        <v>710</v>
      </c>
      <c r="W200" t="s">
        <v>41</v>
      </c>
      <c r="X200" t="s">
        <v>41</v>
      </c>
    </row>
    <row r="201" spans="1:24" hidden="1" x14ac:dyDescent="0.25">
      <c r="A201">
        <v>2021015</v>
      </c>
      <c r="B201" s="12" t="s">
        <v>293</v>
      </c>
      <c r="C201" t="s">
        <v>125</v>
      </c>
      <c r="D201" t="s">
        <v>721</v>
      </c>
      <c r="E201" t="s">
        <v>739</v>
      </c>
      <c r="F201" t="s">
        <v>739</v>
      </c>
      <c r="G201" t="s">
        <v>721</v>
      </c>
      <c r="H201" t="s">
        <v>739</v>
      </c>
      <c r="I201" t="s">
        <v>739</v>
      </c>
      <c r="J201" t="s">
        <v>710</v>
      </c>
      <c r="K201" t="s">
        <v>41</v>
      </c>
      <c r="L201" t="s">
        <v>41</v>
      </c>
      <c r="M201" t="s">
        <v>710</v>
      </c>
      <c r="N201" t="s">
        <v>41</v>
      </c>
      <c r="O201" t="s">
        <v>41</v>
      </c>
      <c r="P201" t="s">
        <v>721</v>
      </c>
      <c r="Q201" t="s">
        <v>39</v>
      </c>
      <c r="R201" t="s">
        <v>35</v>
      </c>
      <c r="S201" t="s">
        <v>710</v>
      </c>
      <c r="T201" t="s">
        <v>41</v>
      </c>
      <c r="U201" t="s">
        <v>41</v>
      </c>
      <c r="V201" t="s">
        <v>710</v>
      </c>
      <c r="W201" t="s">
        <v>41</v>
      </c>
      <c r="X201" t="s">
        <v>41</v>
      </c>
    </row>
    <row r="202" spans="1:24" hidden="1" x14ac:dyDescent="0.25">
      <c r="A202">
        <v>2122021</v>
      </c>
      <c r="B202" s="12" t="s">
        <v>351</v>
      </c>
      <c r="C202" t="s">
        <v>58</v>
      </c>
      <c r="D202" t="s">
        <v>721</v>
      </c>
      <c r="E202" t="s">
        <v>739</v>
      </c>
      <c r="F202" t="s">
        <v>739</v>
      </c>
      <c r="G202" t="s">
        <v>721</v>
      </c>
      <c r="H202" t="s">
        <v>739</v>
      </c>
      <c r="I202" t="s">
        <v>739</v>
      </c>
      <c r="J202" t="s">
        <v>710</v>
      </c>
      <c r="K202" t="s">
        <v>41</v>
      </c>
      <c r="L202" t="s">
        <v>41</v>
      </c>
      <c r="M202" t="s">
        <v>735</v>
      </c>
      <c r="N202" t="s">
        <v>41</v>
      </c>
      <c r="O202" t="s">
        <v>41</v>
      </c>
      <c r="P202" t="s">
        <v>735</v>
      </c>
      <c r="Q202" t="s">
        <v>41</v>
      </c>
      <c r="R202" t="s">
        <v>41</v>
      </c>
      <c r="S202" t="s">
        <v>710</v>
      </c>
      <c r="T202" t="s">
        <v>41</v>
      </c>
      <c r="U202" t="s">
        <v>41</v>
      </c>
      <c r="V202" t="s">
        <v>710</v>
      </c>
      <c r="W202" t="s">
        <v>41</v>
      </c>
      <c r="X202" t="s">
        <v>41</v>
      </c>
    </row>
    <row r="203" spans="1:24" hidden="1" x14ac:dyDescent="0.25">
      <c r="A203">
        <v>1314019</v>
      </c>
      <c r="B203" s="12">
        <v>35674700127688</v>
      </c>
      <c r="C203" t="s">
        <v>131</v>
      </c>
      <c r="D203" t="s">
        <v>736</v>
      </c>
      <c r="E203" t="s">
        <v>41</v>
      </c>
      <c r="F203" t="s">
        <v>41</v>
      </c>
      <c r="G203" t="s">
        <v>721</v>
      </c>
      <c r="H203" t="s">
        <v>739</v>
      </c>
      <c r="I203" t="s">
        <v>739</v>
      </c>
      <c r="J203" t="s">
        <v>710</v>
      </c>
      <c r="K203" t="s">
        <v>41</v>
      </c>
      <c r="L203" t="s">
        <v>41</v>
      </c>
      <c r="M203" t="s">
        <v>710</v>
      </c>
      <c r="N203" t="s">
        <v>41</v>
      </c>
      <c r="O203" t="s">
        <v>41</v>
      </c>
      <c r="P203" t="s">
        <v>721</v>
      </c>
      <c r="Q203" t="s">
        <v>39</v>
      </c>
      <c r="R203" t="s">
        <v>36</v>
      </c>
      <c r="S203" t="s">
        <v>710</v>
      </c>
      <c r="T203" t="s">
        <v>41</v>
      </c>
      <c r="U203" t="s">
        <v>41</v>
      </c>
      <c r="V203" t="s">
        <v>710</v>
      </c>
      <c r="W203" t="s">
        <v>41</v>
      </c>
      <c r="X203" t="s">
        <v>41</v>
      </c>
    </row>
    <row r="204" spans="1:24" hidden="1" x14ac:dyDescent="0.25">
      <c r="A204">
        <v>1617040</v>
      </c>
      <c r="B204" s="12">
        <v>37683386117279</v>
      </c>
      <c r="C204" t="s">
        <v>96</v>
      </c>
      <c r="D204" t="s">
        <v>721</v>
      </c>
      <c r="E204" t="s">
        <v>739</v>
      </c>
      <c r="F204" t="s">
        <v>739</v>
      </c>
      <c r="G204" t="s">
        <v>721</v>
      </c>
      <c r="H204" t="s">
        <v>739</v>
      </c>
      <c r="I204" t="s">
        <v>739</v>
      </c>
      <c r="J204" t="s">
        <v>710</v>
      </c>
      <c r="K204" t="s">
        <v>41</v>
      </c>
      <c r="L204" t="s">
        <v>41</v>
      </c>
      <c r="M204" t="s">
        <v>721</v>
      </c>
      <c r="N204" t="s">
        <v>39</v>
      </c>
      <c r="O204" t="s">
        <v>35</v>
      </c>
      <c r="P204" t="s">
        <v>721</v>
      </c>
      <c r="Q204" t="s">
        <v>39</v>
      </c>
      <c r="R204" t="s">
        <v>35</v>
      </c>
      <c r="S204" t="s">
        <v>710</v>
      </c>
      <c r="T204" t="s">
        <v>41</v>
      </c>
      <c r="U204" t="s">
        <v>41</v>
      </c>
      <c r="V204" t="s">
        <v>710</v>
      </c>
      <c r="W204" t="s">
        <v>41</v>
      </c>
      <c r="X204" t="s">
        <v>41</v>
      </c>
    </row>
    <row r="205" spans="1:24" hidden="1" x14ac:dyDescent="0.25">
      <c r="A205">
        <v>1213010</v>
      </c>
      <c r="B205" s="12">
        <v>37680230124321</v>
      </c>
      <c r="C205" t="s">
        <v>49</v>
      </c>
      <c r="D205" t="s">
        <v>721</v>
      </c>
      <c r="E205" t="s">
        <v>739</v>
      </c>
      <c r="F205" t="s">
        <v>739</v>
      </c>
      <c r="G205" t="s">
        <v>721</v>
      </c>
      <c r="H205" t="s">
        <v>739</v>
      </c>
      <c r="I205" t="s">
        <v>739</v>
      </c>
      <c r="J205" t="s">
        <v>710</v>
      </c>
      <c r="K205" t="s">
        <v>41</v>
      </c>
      <c r="L205" t="s">
        <v>41</v>
      </c>
      <c r="M205" t="s">
        <v>721</v>
      </c>
      <c r="N205" t="s">
        <v>39</v>
      </c>
      <c r="O205" t="s">
        <v>35</v>
      </c>
      <c r="P205" t="s">
        <v>721</v>
      </c>
      <c r="Q205" t="s">
        <v>39</v>
      </c>
      <c r="R205" t="s">
        <v>35</v>
      </c>
      <c r="S205" t="s">
        <v>710</v>
      </c>
      <c r="T205" t="s">
        <v>41</v>
      </c>
      <c r="U205" t="s">
        <v>41</v>
      </c>
      <c r="V205" t="s">
        <v>710</v>
      </c>
      <c r="W205" t="s">
        <v>41</v>
      </c>
      <c r="X205" t="s">
        <v>41</v>
      </c>
    </row>
    <row r="206" spans="1:24" hidden="1" x14ac:dyDescent="0.25">
      <c r="A206">
        <v>1314011</v>
      </c>
      <c r="B206" s="12">
        <v>37683380108548</v>
      </c>
      <c r="C206" t="s">
        <v>131</v>
      </c>
      <c r="D206" t="s">
        <v>721</v>
      </c>
      <c r="E206" t="s">
        <v>739</v>
      </c>
      <c r="F206" t="s">
        <v>739</v>
      </c>
      <c r="G206" t="s">
        <v>721</v>
      </c>
      <c r="H206" t="s">
        <v>739</v>
      </c>
      <c r="I206" t="s">
        <v>739</v>
      </c>
      <c r="J206" t="s">
        <v>721</v>
      </c>
      <c r="K206" t="s">
        <v>39</v>
      </c>
      <c r="L206" t="s">
        <v>35</v>
      </c>
      <c r="M206" t="s">
        <v>710</v>
      </c>
      <c r="N206" t="s">
        <v>41</v>
      </c>
      <c r="O206" t="s">
        <v>41</v>
      </c>
      <c r="P206" t="s">
        <v>710</v>
      </c>
      <c r="Q206" t="s">
        <v>41</v>
      </c>
      <c r="R206" t="s">
        <v>41</v>
      </c>
      <c r="S206" t="s">
        <v>710</v>
      </c>
      <c r="T206" t="s">
        <v>41</v>
      </c>
      <c r="U206" t="s">
        <v>41</v>
      </c>
      <c r="V206" t="s">
        <v>710</v>
      </c>
      <c r="W206" t="s">
        <v>41</v>
      </c>
      <c r="X206" t="s">
        <v>41</v>
      </c>
    </row>
    <row r="207" spans="1:24" hidden="1" x14ac:dyDescent="0.25">
      <c r="A207">
        <v>1819082</v>
      </c>
      <c r="B207" s="12">
        <v>19753090138297</v>
      </c>
      <c r="C207" t="s">
        <v>60</v>
      </c>
      <c r="D207" t="s">
        <v>721</v>
      </c>
      <c r="E207" t="s">
        <v>739</v>
      </c>
      <c r="F207" t="s">
        <v>739</v>
      </c>
      <c r="G207" t="s">
        <v>721</v>
      </c>
      <c r="H207" t="s">
        <v>739</v>
      </c>
      <c r="I207" t="s">
        <v>739</v>
      </c>
      <c r="J207" t="s">
        <v>710</v>
      </c>
      <c r="K207" t="s">
        <v>41</v>
      </c>
      <c r="L207" t="s">
        <v>41</v>
      </c>
      <c r="M207" t="s">
        <v>721</v>
      </c>
      <c r="N207" t="s">
        <v>39</v>
      </c>
      <c r="O207" t="s">
        <v>35</v>
      </c>
      <c r="P207" t="s">
        <v>721</v>
      </c>
      <c r="Q207" t="s">
        <v>39</v>
      </c>
      <c r="R207" t="s">
        <v>35</v>
      </c>
      <c r="S207" t="s">
        <v>710</v>
      </c>
      <c r="T207" t="s">
        <v>41</v>
      </c>
      <c r="U207" t="s">
        <v>41</v>
      </c>
      <c r="V207" t="s">
        <v>710</v>
      </c>
      <c r="W207" t="s">
        <v>41</v>
      </c>
      <c r="X207" t="s">
        <v>41</v>
      </c>
    </row>
    <row r="208" spans="1:24" hidden="1" x14ac:dyDescent="0.25">
      <c r="A208">
        <v>1516017</v>
      </c>
      <c r="B208" s="12">
        <v>19753090131987</v>
      </c>
      <c r="C208" t="s">
        <v>55</v>
      </c>
      <c r="D208" t="s">
        <v>721</v>
      </c>
      <c r="E208" t="s">
        <v>739</v>
      </c>
      <c r="F208" t="s">
        <v>739</v>
      </c>
      <c r="G208" t="s">
        <v>721</v>
      </c>
      <c r="H208" t="s">
        <v>739</v>
      </c>
      <c r="I208" t="s">
        <v>739</v>
      </c>
      <c r="J208" t="s">
        <v>721</v>
      </c>
      <c r="K208" t="s">
        <v>39</v>
      </c>
      <c r="L208" t="s">
        <v>36</v>
      </c>
      <c r="M208" t="s">
        <v>721</v>
      </c>
      <c r="N208" t="s">
        <v>39</v>
      </c>
      <c r="O208" t="s">
        <v>35</v>
      </c>
      <c r="P208" t="s">
        <v>721</v>
      </c>
      <c r="Q208" t="s">
        <v>39</v>
      </c>
      <c r="R208" t="s">
        <v>35</v>
      </c>
      <c r="S208" t="s">
        <v>710</v>
      </c>
      <c r="T208" t="s">
        <v>41</v>
      </c>
      <c r="U208" t="s">
        <v>41</v>
      </c>
      <c r="V208" t="s">
        <v>710</v>
      </c>
      <c r="W208" t="s">
        <v>41</v>
      </c>
      <c r="X208" t="s">
        <v>41</v>
      </c>
    </row>
    <row r="209" spans="1:24" hidden="1" x14ac:dyDescent="0.25">
      <c r="A209">
        <v>1213011</v>
      </c>
      <c r="B209" s="12">
        <v>19646670125559</v>
      </c>
      <c r="C209" t="s">
        <v>49</v>
      </c>
      <c r="D209" t="s">
        <v>721</v>
      </c>
      <c r="E209" t="s">
        <v>739</v>
      </c>
      <c r="F209" t="s">
        <v>739</v>
      </c>
      <c r="G209" t="s">
        <v>721</v>
      </c>
      <c r="H209" t="s">
        <v>739</v>
      </c>
      <c r="I209" t="s">
        <v>739</v>
      </c>
      <c r="J209" t="s">
        <v>710</v>
      </c>
      <c r="K209" t="s">
        <v>41</v>
      </c>
      <c r="L209" t="s">
        <v>41</v>
      </c>
      <c r="M209" t="s">
        <v>721</v>
      </c>
      <c r="N209" t="s">
        <v>39</v>
      </c>
      <c r="O209" t="s">
        <v>35</v>
      </c>
      <c r="P209" t="s">
        <v>721</v>
      </c>
      <c r="Q209" t="s">
        <v>39</v>
      </c>
      <c r="R209" t="s">
        <v>35</v>
      </c>
      <c r="S209" t="s">
        <v>710</v>
      </c>
      <c r="T209" t="s">
        <v>41</v>
      </c>
      <c r="U209" t="s">
        <v>41</v>
      </c>
      <c r="V209" t="s">
        <v>710</v>
      </c>
      <c r="W209" t="s">
        <v>41</v>
      </c>
      <c r="X209" t="s">
        <v>41</v>
      </c>
    </row>
    <row r="210" spans="1:24" hidden="1" x14ac:dyDescent="0.25">
      <c r="A210">
        <v>1718051</v>
      </c>
      <c r="B210" s="12">
        <v>19753090136531</v>
      </c>
      <c r="C210" t="s">
        <v>83</v>
      </c>
      <c r="D210" t="s">
        <v>721</v>
      </c>
      <c r="E210" t="s">
        <v>739</v>
      </c>
      <c r="F210" t="s">
        <v>739</v>
      </c>
      <c r="G210" t="s">
        <v>721</v>
      </c>
      <c r="H210" t="s">
        <v>739</v>
      </c>
      <c r="I210" t="s">
        <v>739</v>
      </c>
      <c r="J210" t="s">
        <v>710</v>
      </c>
      <c r="K210" t="s">
        <v>41</v>
      </c>
      <c r="L210" t="s">
        <v>41</v>
      </c>
      <c r="M210" t="s">
        <v>721</v>
      </c>
      <c r="N210" t="s">
        <v>39</v>
      </c>
      <c r="O210" t="s">
        <v>35</v>
      </c>
      <c r="P210" t="s">
        <v>721</v>
      </c>
      <c r="Q210" t="s">
        <v>39</v>
      </c>
      <c r="R210" t="s">
        <v>35</v>
      </c>
      <c r="S210" t="s">
        <v>710</v>
      </c>
      <c r="T210" t="s">
        <v>41</v>
      </c>
      <c r="U210" t="s">
        <v>41</v>
      </c>
      <c r="V210" t="s">
        <v>710</v>
      </c>
      <c r="W210" t="s">
        <v>41</v>
      </c>
      <c r="X210" t="s">
        <v>41</v>
      </c>
    </row>
    <row r="211" spans="1:24" hidden="1" x14ac:dyDescent="0.25">
      <c r="A211">
        <v>1314012</v>
      </c>
      <c r="B211" s="12">
        <v>33103300125385</v>
      </c>
      <c r="C211" t="s">
        <v>131</v>
      </c>
      <c r="D211" t="s">
        <v>721</v>
      </c>
      <c r="E211" t="s">
        <v>739</v>
      </c>
      <c r="F211" t="s">
        <v>739</v>
      </c>
      <c r="G211" t="s">
        <v>721</v>
      </c>
      <c r="H211" t="s">
        <v>739</v>
      </c>
      <c r="I211" t="s">
        <v>739</v>
      </c>
      <c r="J211" t="s">
        <v>710</v>
      </c>
      <c r="K211" t="s">
        <v>41</v>
      </c>
      <c r="L211" t="s">
        <v>41</v>
      </c>
      <c r="M211" t="s">
        <v>710</v>
      </c>
      <c r="N211" t="s">
        <v>41</v>
      </c>
      <c r="O211" t="s">
        <v>41</v>
      </c>
      <c r="P211" t="s">
        <v>710</v>
      </c>
      <c r="Q211" t="s">
        <v>41</v>
      </c>
      <c r="R211" t="s">
        <v>41</v>
      </c>
      <c r="S211" t="s">
        <v>710</v>
      </c>
      <c r="T211" t="s">
        <v>41</v>
      </c>
      <c r="U211" t="s">
        <v>41</v>
      </c>
      <c r="V211" t="s">
        <v>710</v>
      </c>
      <c r="W211" t="s">
        <v>41</v>
      </c>
      <c r="X211" t="s">
        <v>41</v>
      </c>
    </row>
    <row r="212" spans="1:24" hidden="1" x14ac:dyDescent="0.25">
      <c r="A212">
        <v>708004</v>
      </c>
      <c r="B212" s="12">
        <v>1611920137646</v>
      </c>
      <c r="C212" t="s">
        <v>139</v>
      </c>
      <c r="D212" t="s">
        <v>721</v>
      </c>
      <c r="E212" t="s">
        <v>739</v>
      </c>
      <c r="F212" t="s">
        <v>739</v>
      </c>
      <c r="G212" t="s">
        <v>721</v>
      </c>
      <c r="H212" t="s">
        <v>739</v>
      </c>
      <c r="I212" t="s">
        <v>739</v>
      </c>
      <c r="J212" t="s">
        <v>710</v>
      </c>
      <c r="K212" t="s">
        <v>41</v>
      </c>
      <c r="L212" t="s">
        <v>41</v>
      </c>
      <c r="M212" t="s">
        <v>710</v>
      </c>
      <c r="N212" t="s">
        <v>41</v>
      </c>
      <c r="O212" t="s">
        <v>41</v>
      </c>
      <c r="P212" t="s">
        <v>721</v>
      </c>
      <c r="Q212" t="s">
        <v>39</v>
      </c>
      <c r="R212" t="s">
        <v>35</v>
      </c>
      <c r="S212" t="s">
        <v>710</v>
      </c>
      <c r="T212" t="s">
        <v>41</v>
      </c>
      <c r="U212" t="s">
        <v>41</v>
      </c>
      <c r="V212" t="s">
        <v>710</v>
      </c>
      <c r="W212" t="s">
        <v>41</v>
      </c>
      <c r="X212" t="s">
        <v>41</v>
      </c>
    </row>
    <row r="213" spans="1:24" hidden="1" x14ac:dyDescent="0.25">
      <c r="A213">
        <v>1819038</v>
      </c>
      <c r="B213" s="12">
        <v>19734370137240</v>
      </c>
      <c r="C213" t="s">
        <v>60</v>
      </c>
      <c r="D213" t="s">
        <v>721</v>
      </c>
      <c r="E213" t="s">
        <v>739</v>
      </c>
      <c r="F213" t="s">
        <v>739</v>
      </c>
      <c r="G213" t="s">
        <v>721</v>
      </c>
      <c r="H213" t="s">
        <v>739</v>
      </c>
      <c r="I213" t="s">
        <v>739</v>
      </c>
      <c r="J213" t="s">
        <v>710</v>
      </c>
      <c r="K213" t="s">
        <v>41</v>
      </c>
      <c r="L213" t="s">
        <v>41</v>
      </c>
      <c r="M213" t="s">
        <v>721</v>
      </c>
      <c r="N213" t="s">
        <v>39</v>
      </c>
      <c r="O213" t="s">
        <v>35</v>
      </c>
      <c r="P213" t="s">
        <v>721</v>
      </c>
      <c r="Q213" t="s">
        <v>39</v>
      </c>
      <c r="R213" t="s">
        <v>35</v>
      </c>
      <c r="S213" t="s">
        <v>710</v>
      </c>
      <c r="T213" t="s">
        <v>41</v>
      </c>
      <c r="U213" t="s">
        <v>41</v>
      </c>
      <c r="V213" t="s">
        <v>710</v>
      </c>
      <c r="W213" t="s">
        <v>41</v>
      </c>
      <c r="X213" t="s">
        <v>41</v>
      </c>
    </row>
    <row r="214" spans="1:24" hidden="1" x14ac:dyDescent="0.25">
      <c r="A214">
        <v>1516039</v>
      </c>
      <c r="B214" s="12">
        <v>37683380131979</v>
      </c>
      <c r="C214" t="s">
        <v>55</v>
      </c>
      <c r="D214" t="s">
        <v>721</v>
      </c>
      <c r="E214" t="s">
        <v>739</v>
      </c>
      <c r="F214" t="s">
        <v>739</v>
      </c>
      <c r="G214" t="s">
        <v>721</v>
      </c>
      <c r="H214" t="s">
        <v>739</v>
      </c>
      <c r="I214" t="s">
        <v>739</v>
      </c>
      <c r="J214" t="s">
        <v>710</v>
      </c>
      <c r="K214" t="s">
        <v>41</v>
      </c>
      <c r="L214" t="s">
        <v>41</v>
      </c>
      <c r="M214" t="s">
        <v>721</v>
      </c>
      <c r="N214" t="s">
        <v>39</v>
      </c>
      <c r="O214" t="s">
        <v>35</v>
      </c>
      <c r="P214" t="s">
        <v>721</v>
      </c>
      <c r="Q214" t="s">
        <v>39</v>
      </c>
      <c r="R214" t="s">
        <v>35</v>
      </c>
      <c r="S214" t="s">
        <v>710</v>
      </c>
      <c r="T214" t="s">
        <v>41</v>
      </c>
      <c r="U214" t="s">
        <v>41</v>
      </c>
      <c r="V214" t="s">
        <v>710</v>
      </c>
      <c r="W214" t="s">
        <v>41</v>
      </c>
      <c r="X214" t="s">
        <v>41</v>
      </c>
    </row>
    <row r="215" spans="1:24" hidden="1" x14ac:dyDescent="0.25">
      <c r="A215">
        <v>1213012</v>
      </c>
      <c r="B215" s="12">
        <v>36679590114256</v>
      </c>
      <c r="C215" t="s">
        <v>49</v>
      </c>
      <c r="D215" t="s">
        <v>721</v>
      </c>
      <c r="E215" t="s">
        <v>739</v>
      </c>
      <c r="F215" t="s">
        <v>739</v>
      </c>
      <c r="G215" t="s">
        <v>721</v>
      </c>
      <c r="H215" t="s">
        <v>739</v>
      </c>
      <c r="I215" t="s">
        <v>739</v>
      </c>
      <c r="J215" t="s">
        <v>710</v>
      </c>
      <c r="K215" t="s">
        <v>41</v>
      </c>
      <c r="L215" t="s">
        <v>41</v>
      </c>
      <c r="M215" t="s">
        <v>710</v>
      </c>
      <c r="N215" t="s">
        <v>41</v>
      </c>
      <c r="O215" t="s">
        <v>41</v>
      </c>
      <c r="P215" t="s">
        <v>710</v>
      </c>
      <c r="Q215" t="s">
        <v>41</v>
      </c>
      <c r="R215" t="s">
        <v>41</v>
      </c>
      <c r="S215" t="s">
        <v>721</v>
      </c>
      <c r="T215" t="s">
        <v>39</v>
      </c>
      <c r="U215" t="s">
        <v>35</v>
      </c>
      <c r="V215" t="s">
        <v>710</v>
      </c>
      <c r="W215" t="s">
        <v>41</v>
      </c>
      <c r="X215" t="s">
        <v>41</v>
      </c>
    </row>
    <row r="216" spans="1:24" hidden="1" x14ac:dyDescent="0.25">
      <c r="A216">
        <v>1314013</v>
      </c>
      <c r="B216" s="12">
        <v>37683380118083</v>
      </c>
      <c r="C216" t="s">
        <v>131</v>
      </c>
      <c r="D216" t="s">
        <v>721</v>
      </c>
      <c r="E216" t="s">
        <v>739</v>
      </c>
      <c r="F216" t="s">
        <v>739</v>
      </c>
      <c r="G216" t="s">
        <v>721</v>
      </c>
      <c r="H216" t="s">
        <v>739</v>
      </c>
      <c r="I216" t="s">
        <v>739</v>
      </c>
      <c r="J216" t="s">
        <v>721</v>
      </c>
      <c r="K216" t="s">
        <v>39</v>
      </c>
      <c r="L216" t="s">
        <v>35</v>
      </c>
      <c r="M216" t="s">
        <v>721</v>
      </c>
      <c r="N216" t="s">
        <v>39</v>
      </c>
      <c r="O216" t="s">
        <v>35</v>
      </c>
      <c r="P216" t="s">
        <v>721</v>
      </c>
      <c r="Q216" t="s">
        <v>39</v>
      </c>
      <c r="R216" t="s">
        <v>35</v>
      </c>
      <c r="S216" t="s">
        <v>710</v>
      </c>
      <c r="T216" t="s">
        <v>41</v>
      </c>
      <c r="U216" t="s">
        <v>41</v>
      </c>
      <c r="V216" t="s">
        <v>710</v>
      </c>
      <c r="W216" t="s">
        <v>41</v>
      </c>
      <c r="X216" t="s">
        <v>41</v>
      </c>
    </row>
    <row r="217" spans="1:24" hidden="1" x14ac:dyDescent="0.25">
      <c r="A217">
        <v>2021016</v>
      </c>
      <c r="B217" s="12" t="s">
        <v>183</v>
      </c>
      <c r="C217" t="s">
        <v>125</v>
      </c>
      <c r="D217" t="s">
        <v>721</v>
      </c>
      <c r="E217" t="s">
        <v>739</v>
      </c>
      <c r="F217" t="s">
        <v>739</v>
      </c>
      <c r="G217" t="s">
        <v>721</v>
      </c>
      <c r="H217" t="s">
        <v>739</v>
      </c>
      <c r="I217" t="s">
        <v>739</v>
      </c>
      <c r="J217" t="s">
        <v>721</v>
      </c>
      <c r="K217" t="s">
        <v>39</v>
      </c>
      <c r="L217" t="s">
        <v>35</v>
      </c>
      <c r="M217" t="s">
        <v>721</v>
      </c>
      <c r="N217" t="s">
        <v>39</v>
      </c>
      <c r="O217" t="s">
        <v>35</v>
      </c>
      <c r="P217" t="s">
        <v>710</v>
      </c>
      <c r="Q217" t="s">
        <v>41</v>
      </c>
      <c r="R217" t="s">
        <v>41</v>
      </c>
      <c r="S217" t="s">
        <v>721</v>
      </c>
      <c r="T217" t="s">
        <v>39</v>
      </c>
      <c r="U217" t="s">
        <v>35</v>
      </c>
      <c r="V217" t="s">
        <v>710</v>
      </c>
      <c r="W217" t="s">
        <v>41</v>
      </c>
      <c r="X217" t="s">
        <v>41</v>
      </c>
    </row>
    <row r="218" spans="1:24" hidden="1" x14ac:dyDescent="0.25">
      <c r="A218">
        <v>2122022</v>
      </c>
      <c r="B218" s="12" t="s">
        <v>185</v>
      </c>
      <c r="C218" t="s">
        <v>58</v>
      </c>
      <c r="D218" t="s">
        <v>721</v>
      </c>
      <c r="E218" t="s">
        <v>739</v>
      </c>
      <c r="F218" t="s">
        <v>739</v>
      </c>
      <c r="G218" t="s">
        <v>721</v>
      </c>
      <c r="H218" t="s">
        <v>739</v>
      </c>
      <c r="I218" t="s">
        <v>739</v>
      </c>
      <c r="J218" t="s">
        <v>710</v>
      </c>
      <c r="K218" t="s">
        <v>41</v>
      </c>
      <c r="L218" t="s">
        <v>41</v>
      </c>
      <c r="M218" t="s">
        <v>721</v>
      </c>
      <c r="N218" t="s">
        <v>39</v>
      </c>
      <c r="O218" t="s">
        <v>35</v>
      </c>
      <c r="P218" t="s">
        <v>710</v>
      </c>
      <c r="Q218" t="s">
        <v>41</v>
      </c>
      <c r="R218" t="s">
        <v>41</v>
      </c>
      <c r="S218" t="s">
        <v>721</v>
      </c>
      <c r="T218" t="s">
        <v>39</v>
      </c>
      <c r="U218" t="s">
        <v>35</v>
      </c>
      <c r="V218" t="s">
        <v>710</v>
      </c>
      <c r="W218" t="s">
        <v>41</v>
      </c>
      <c r="X218" t="s">
        <v>41</v>
      </c>
    </row>
    <row r="219" spans="1:24" hidden="1" x14ac:dyDescent="0.25">
      <c r="A219">
        <v>1920036</v>
      </c>
      <c r="B219" s="12">
        <v>4614240120394</v>
      </c>
      <c r="C219" t="s">
        <v>155</v>
      </c>
      <c r="D219" t="s">
        <v>721</v>
      </c>
      <c r="E219" t="s">
        <v>739</v>
      </c>
      <c r="F219" t="s">
        <v>739</v>
      </c>
      <c r="G219" t="s">
        <v>721</v>
      </c>
      <c r="H219" t="s">
        <v>739</v>
      </c>
      <c r="I219" t="s">
        <v>739</v>
      </c>
      <c r="J219" t="s">
        <v>721</v>
      </c>
      <c r="K219" t="s">
        <v>39</v>
      </c>
      <c r="L219" t="s">
        <v>35</v>
      </c>
      <c r="M219" t="s">
        <v>710</v>
      </c>
      <c r="N219" t="s">
        <v>41</v>
      </c>
      <c r="O219" t="s">
        <v>41</v>
      </c>
      <c r="P219" t="s">
        <v>710</v>
      </c>
      <c r="Q219" t="s">
        <v>41</v>
      </c>
      <c r="R219" t="s">
        <v>41</v>
      </c>
      <c r="S219" t="s">
        <v>710</v>
      </c>
      <c r="T219" t="s">
        <v>41</v>
      </c>
      <c r="U219" t="s">
        <v>41</v>
      </c>
      <c r="V219" t="s">
        <v>710</v>
      </c>
      <c r="W219" t="s">
        <v>41</v>
      </c>
      <c r="X219" t="s">
        <v>41</v>
      </c>
    </row>
    <row r="220" spans="1:24" hidden="1" x14ac:dyDescent="0.25">
      <c r="A220">
        <v>2122023</v>
      </c>
      <c r="B220" s="12" t="s">
        <v>371</v>
      </c>
      <c r="C220" t="s">
        <v>58</v>
      </c>
      <c r="D220" t="s">
        <v>721</v>
      </c>
      <c r="E220" t="s">
        <v>739</v>
      </c>
      <c r="F220" t="s">
        <v>739</v>
      </c>
      <c r="G220" t="s">
        <v>721</v>
      </c>
      <c r="H220" t="s">
        <v>739</v>
      </c>
      <c r="I220" t="s">
        <v>739</v>
      </c>
      <c r="J220" t="s">
        <v>710</v>
      </c>
      <c r="K220" t="s">
        <v>41</v>
      </c>
      <c r="L220" t="s">
        <v>41</v>
      </c>
      <c r="M220" t="s">
        <v>721</v>
      </c>
      <c r="N220" t="s">
        <v>39</v>
      </c>
      <c r="O220" t="s">
        <v>35</v>
      </c>
      <c r="P220" t="s">
        <v>710</v>
      </c>
      <c r="Q220" t="s">
        <v>41</v>
      </c>
      <c r="R220" t="s">
        <v>41</v>
      </c>
      <c r="S220" t="s">
        <v>721</v>
      </c>
      <c r="T220" t="s">
        <v>39</v>
      </c>
      <c r="U220" t="s">
        <v>35</v>
      </c>
      <c r="V220" t="s">
        <v>710</v>
      </c>
      <c r="W220" t="s">
        <v>41</v>
      </c>
      <c r="X220" t="s">
        <v>41</v>
      </c>
    </row>
    <row r="221" spans="1:24" hidden="1" x14ac:dyDescent="0.25">
      <c r="A221">
        <v>1819029</v>
      </c>
      <c r="B221" s="12">
        <v>7100740137026</v>
      </c>
      <c r="C221" t="s">
        <v>60</v>
      </c>
      <c r="D221" t="s">
        <v>721</v>
      </c>
      <c r="E221" t="s">
        <v>739</v>
      </c>
      <c r="F221" t="s">
        <v>739</v>
      </c>
      <c r="G221" t="s">
        <v>721</v>
      </c>
      <c r="H221" t="s">
        <v>739</v>
      </c>
      <c r="I221" t="s">
        <v>739</v>
      </c>
      <c r="J221" t="s">
        <v>710</v>
      </c>
      <c r="K221" t="s">
        <v>41</v>
      </c>
      <c r="L221" t="s">
        <v>41</v>
      </c>
      <c r="M221" t="s">
        <v>710</v>
      </c>
      <c r="N221" t="s">
        <v>41</v>
      </c>
      <c r="O221" t="s">
        <v>41</v>
      </c>
      <c r="P221" t="s">
        <v>721</v>
      </c>
      <c r="Q221" t="s">
        <v>39</v>
      </c>
      <c r="R221" t="s">
        <v>35</v>
      </c>
      <c r="S221" t="s">
        <v>721</v>
      </c>
      <c r="T221" t="s">
        <v>39</v>
      </c>
      <c r="U221" t="s">
        <v>36</v>
      </c>
      <c r="V221" t="s">
        <v>710</v>
      </c>
      <c r="W221" t="s">
        <v>41</v>
      </c>
      <c r="X221" t="s">
        <v>41</v>
      </c>
    </row>
    <row r="222" spans="1:24" hidden="1" x14ac:dyDescent="0.25">
      <c r="A222">
        <v>2223012</v>
      </c>
      <c r="B222" s="12" t="s">
        <v>375</v>
      </c>
      <c r="C222" t="s">
        <v>69</v>
      </c>
      <c r="D222" t="s">
        <v>721</v>
      </c>
      <c r="E222" t="s">
        <v>739</v>
      </c>
      <c r="F222" t="s">
        <v>739</v>
      </c>
      <c r="G222" t="s">
        <v>721</v>
      </c>
      <c r="H222" t="s">
        <v>739</v>
      </c>
      <c r="I222" t="s">
        <v>739</v>
      </c>
      <c r="J222" t="s">
        <v>710</v>
      </c>
      <c r="K222" t="s">
        <v>41</v>
      </c>
      <c r="L222" t="s">
        <v>41</v>
      </c>
      <c r="M222" t="s">
        <v>735</v>
      </c>
      <c r="N222" t="s">
        <v>41</v>
      </c>
      <c r="O222" t="s">
        <v>41</v>
      </c>
      <c r="P222" t="s">
        <v>735</v>
      </c>
      <c r="Q222" t="s">
        <v>41</v>
      </c>
      <c r="R222" t="s">
        <v>41</v>
      </c>
      <c r="S222" t="s">
        <v>710</v>
      </c>
      <c r="T222" t="s">
        <v>41</v>
      </c>
      <c r="U222" t="s">
        <v>41</v>
      </c>
      <c r="V222" t="s">
        <v>710</v>
      </c>
      <c r="W222" t="s">
        <v>41</v>
      </c>
      <c r="X222" t="s">
        <v>41</v>
      </c>
    </row>
    <row r="223" spans="1:24" hidden="1" x14ac:dyDescent="0.25">
      <c r="A223">
        <v>2021017</v>
      </c>
      <c r="B223" s="12" t="s">
        <v>382</v>
      </c>
      <c r="C223" t="s">
        <v>125</v>
      </c>
      <c r="D223" t="s">
        <v>721</v>
      </c>
      <c r="E223" t="s">
        <v>739</v>
      </c>
      <c r="F223" t="s">
        <v>739</v>
      </c>
      <c r="G223" t="s">
        <v>721</v>
      </c>
      <c r="H223" t="s">
        <v>739</v>
      </c>
      <c r="I223" t="s">
        <v>739</v>
      </c>
      <c r="J223" t="s">
        <v>710</v>
      </c>
      <c r="K223" t="s">
        <v>41</v>
      </c>
      <c r="L223" t="s">
        <v>41</v>
      </c>
      <c r="M223" t="s">
        <v>710</v>
      </c>
      <c r="N223" t="s">
        <v>41</v>
      </c>
      <c r="O223" t="s">
        <v>41</v>
      </c>
      <c r="P223" t="s">
        <v>710</v>
      </c>
      <c r="Q223" t="s">
        <v>41</v>
      </c>
      <c r="R223" t="s">
        <v>41</v>
      </c>
      <c r="S223" t="s">
        <v>710</v>
      </c>
      <c r="T223" t="s">
        <v>41</v>
      </c>
      <c r="U223" t="s">
        <v>41</v>
      </c>
      <c r="V223" t="s">
        <v>710</v>
      </c>
      <c r="W223" t="s">
        <v>41</v>
      </c>
      <c r="X223" t="s">
        <v>41</v>
      </c>
    </row>
    <row r="224" spans="1:24" hidden="1" x14ac:dyDescent="0.25">
      <c r="A224">
        <v>2021018</v>
      </c>
      <c r="B224" s="12" t="s">
        <v>384</v>
      </c>
      <c r="C224" t="s">
        <v>125</v>
      </c>
      <c r="D224" t="s">
        <v>721</v>
      </c>
      <c r="E224" t="s">
        <v>739</v>
      </c>
      <c r="F224" t="s">
        <v>739</v>
      </c>
      <c r="G224" t="s">
        <v>721</v>
      </c>
      <c r="H224" t="s">
        <v>739</v>
      </c>
      <c r="I224" t="s">
        <v>739</v>
      </c>
      <c r="J224" t="s">
        <v>710</v>
      </c>
      <c r="K224" t="s">
        <v>41</v>
      </c>
      <c r="L224" t="s">
        <v>41</v>
      </c>
      <c r="M224" t="s">
        <v>710</v>
      </c>
      <c r="N224" t="s">
        <v>41</v>
      </c>
      <c r="O224" t="s">
        <v>41</v>
      </c>
      <c r="P224" t="s">
        <v>710</v>
      </c>
      <c r="Q224" t="s">
        <v>41</v>
      </c>
      <c r="R224" t="s">
        <v>41</v>
      </c>
      <c r="S224" t="s">
        <v>710</v>
      </c>
      <c r="T224" t="s">
        <v>41</v>
      </c>
      <c r="U224" t="s">
        <v>41</v>
      </c>
      <c r="V224" t="s">
        <v>710</v>
      </c>
      <c r="W224" t="s">
        <v>41</v>
      </c>
      <c r="X224" t="s">
        <v>41</v>
      </c>
    </row>
    <row r="225" spans="1:24" hidden="1" x14ac:dyDescent="0.25">
      <c r="A225">
        <v>2021019</v>
      </c>
      <c r="B225" s="12" t="s">
        <v>386</v>
      </c>
      <c r="C225" t="s">
        <v>125</v>
      </c>
      <c r="D225" t="s">
        <v>721</v>
      </c>
      <c r="E225" t="s">
        <v>739</v>
      </c>
      <c r="F225" t="s">
        <v>739</v>
      </c>
      <c r="G225" t="s">
        <v>721</v>
      </c>
      <c r="H225" t="s">
        <v>739</v>
      </c>
      <c r="I225" t="s">
        <v>739</v>
      </c>
      <c r="J225" t="s">
        <v>721</v>
      </c>
      <c r="K225" t="s">
        <v>39</v>
      </c>
      <c r="L225" t="s">
        <v>35</v>
      </c>
      <c r="M225" t="s">
        <v>710</v>
      </c>
      <c r="N225" t="s">
        <v>41</v>
      </c>
      <c r="O225" t="s">
        <v>41</v>
      </c>
      <c r="P225" t="s">
        <v>710</v>
      </c>
      <c r="Q225" t="s">
        <v>41</v>
      </c>
      <c r="R225" t="s">
        <v>41</v>
      </c>
      <c r="S225" t="s">
        <v>710</v>
      </c>
      <c r="T225" t="s">
        <v>41</v>
      </c>
      <c r="U225" t="s">
        <v>41</v>
      </c>
      <c r="V225" t="s">
        <v>710</v>
      </c>
      <c r="W225" t="s">
        <v>41</v>
      </c>
      <c r="X225" t="s">
        <v>41</v>
      </c>
    </row>
    <row r="226" spans="1:24" hidden="1" x14ac:dyDescent="0.25">
      <c r="A226">
        <v>1819041</v>
      </c>
      <c r="B226" s="12">
        <v>37681630138156</v>
      </c>
      <c r="C226" t="s">
        <v>60</v>
      </c>
      <c r="D226" t="s">
        <v>721</v>
      </c>
      <c r="E226" t="s">
        <v>739</v>
      </c>
      <c r="F226" t="s">
        <v>739</v>
      </c>
      <c r="G226" t="s">
        <v>721</v>
      </c>
      <c r="H226" t="s">
        <v>739</v>
      </c>
      <c r="I226" t="s">
        <v>739</v>
      </c>
      <c r="J226" t="s">
        <v>710</v>
      </c>
      <c r="K226" t="s">
        <v>41</v>
      </c>
      <c r="L226" t="s">
        <v>41</v>
      </c>
      <c r="M226" t="s">
        <v>710</v>
      </c>
      <c r="N226" t="s">
        <v>41</v>
      </c>
      <c r="O226" t="s">
        <v>41</v>
      </c>
      <c r="P226" t="s">
        <v>710</v>
      </c>
      <c r="Q226" t="s">
        <v>41</v>
      </c>
      <c r="R226" t="s">
        <v>41</v>
      </c>
      <c r="S226" t="s">
        <v>710</v>
      </c>
      <c r="T226" t="s">
        <v>41</v>
      </c>
      <c r="U226" t="s">
        <v>41</v>
      </c>
      <c r="V226" t="s">
        <v>710</v>
      </c>
      <c r="W226" t="s">
        <v>41</v>
      </c>
      <c r="X226" t="s">
        <v>41</v>
      </c>
    </row>
    <row r="227" spans="1:24" hidden="1" x14ac:dyDescent="0.25">
      <c r="A227">
        <v>1819042</v>
      </c>
      <c r="B227" s="12">
        <v>33103300138602</v>
      </c>
      <c r="C227" t="s">
        <v>60</v>
      </c>
      <c r="D227" t="s">
        <v>721</v>
      </c>
      <c r="E227" t="s">
        <v>739</v>
      </c>
      <c r="F227" t="s">
        <v>739</v>
      </c>
      <c r="G227" t="s">
        <v>721</v>
      </c>
      <c r="H227" t="s">
        <v>739</v>
      </c>
      <c r="I227" t="s">
        <v>739</v>
      </c>
      <c r="J227" t="s">
        <v>721</v>
      </c>
      <c r="K227" t="s">
        <v>39</v>
      </c>
      <c r="L227" t="s">
        <v>35</v>
      </c>
      <c r="M227" t="s">
        <v>710</v>
      </c>
      <c r="N227" t="s">
        <v>41</v>
      </c>
      <c r="O227" t="s">
        <v>41</v>
      </c>
      <c r="P227" t="s">
        <v>710</v>
      </c>
      <c r="Q227" t="s">
        <v>41</v>
      </c>
      <c r="R227" t="s">
        <v>41</v>
      </c>
      <c r="S227" t="s">
        <v>721</v>
      </c>
      <c r="T227" t="s">
        <v>39</v>
      </c>
      <c r="U227" t="s">
        <v>35</v>
      </c>
      <c r="V227" t="s">
        <v>710</v>
      </c>
      <c r="W227" t="s">
        <v>41</v>
      </c>
      <c r="X227" t="s">
        <v>41</v>
      </c>
    </row>
    <row r="228" spans="1:24" hidden="1" x14ac:dyDescent="0.25">
      <c r="A228">
        <v>1718015</v>
      </c>
      <c r="B228" s="12">
        <v>9100900136036</v>
      </c>
      <c r="C228" t="s">
        <v>83</v>
      </c>
      <c r="D228" t="s">
        <v>721</v>
      </c>
      <c r="E228" t="s">
        <v>739</v>
      </c>
      <c r="F228" t="s">
        <v>739</v>
      </c>
      <c r="G228" t="s">
        <v>721</v>
      </c>
      <c r="H228" t="s">
        <v>739</v>
      </c>
      <c r="I228" t="s">
        <v>739</v>
      </c>
      <c r="J228" t="s">
        <v>721</v>
      </c>
      <c r="K228" t="s">
        <v>39</v>
      </c>
      <c r="L228" t="s">
        <v>35</v>
      </c>
      <c r="M228" t="s">
        <v>710</v>
      </c>
      <c r="N228" t="s">
        <v>41</v>
      </c>
      <c r="O228" t="s">
        <v>41</v>
      </c>
      <c r="P228" t="s">
        <v>710</v>
      </c>
      <c r="Q228" t="s">
        <v>41</v>
      </c>
      <c r="R228" t="s">
        <v>41</v>
      </c>
      <c r="S228" t="s">
        <v>710</v>
      </c>
      <c r="T228" t="s">
        <v>41</v>
      </c>
      <c r="U228" t="s">
        <v>41</v>
      </c>
      <c r="V228" t="s">
        <v>710</v>
      </c>
      <c r="W228" t="s">
        <v>41</v>
      </c>
      <c r="X228" t="s">
        <v>41</v>
      </c>
    </row>
    <row r="229" spans="1:24" hidden="1" x14ac:dyDescent="0.25">
      <c r="A229">
        <v>1718016</v>
      </c>
      <c r="B229" s="12">
        <v>31669510135871</v>
      </c>
      <c r="C229" t="s">
        <v>83</v>
      </c>
      <c r="D229" t="s">
        <v>721</v>
      </c>
      <c r="E229" t="s">
        <v>739</v>
      </c>
      <c r="F229" t="s">
        <v>739</v>
      </c>
      <c r="G229" t="s">
        <v>721</v>
      </c>
      <c r="H229" t="s">
        <v>739</v>
      </c>
      <c r="I229" t="s">
        <v>739</v>
      </c>
      <c r="J229" t="s">
        <v>721</v>
      </c>
      <c r="K229" t="s">
        <v>39</v>
      </c>
      <c r="L229" t="s">
        <v>35</v>
      </c>
      <c r="M229" t="s">
        <v>710</v>
      </c>
      <c r="N229" t="s">
        <v>41</v>
      </c>
      <c r="O229" t="s">
        <v>41</v>
      </c>
      <c r="P229" t="s">
        <v>710</v>
      </c>
      <c r="Q229" t="s">
        <v>41</v>
      </c>
      <c r="R229" t="s">
        <v>41</v>
      </c>
      <c r="S229" t="s">
        <v>710</v>
      </c>
      <c r="T229" t="s">
        <v>41</v>
      </c>
      <c r="U229" t="s">
        <v>41</v>
      </c>
      <c r="V229" t="s">
        <v>710</v>
      </c>
      <c r="W229" t="s">
        <v>41</v>
      </c>
      <c r="X229" t="s">
        <v>41</v>
      </c>
    </row>
    <row r="230" spans="1:24" hidden="1" x14ac:dyDescent="0.25">
      <c r="A230">
        <v>1112011</v>
      </c>
      <c r="B230" s="12">
        <v>31668450121418</v>
      </c>
      <c r="C230" t="s">
        <v>51</v>
      </c>
      <c r="D230" t="s">
        <v>721</v>
      </c>
      <c r="E230" t="s">
        <v>739</v>
      </c>
      <c r="F230" t="s">
        <v>739</v>
      </c>
      <c r="G230" t="s">
        <v>721</v>
      </c>
      <c r="H230" t="s">
        <v>739</v>
      </c>
      <c r="I230" t="s">
        <v>739</v>
      </c>
      <c r="J230" t="s">
        <v>710</v>
      </c>
      <c r="K230" t="s">
        <v>41</v>
      </c>
      <c r="L230" t="s">
        <v>41</v>
      </c>
      <c r="M230" t="s">
        <v>710</v>
      </c>
      <c r="N230" t="s">
        <v>41</v>
      </c>
      <c r="O230" t="s">
        <v>41</v>
      </c>
      <c r="P230" t="s">
        <v>710</v>
      </c>
      <c r="Q230" t="s">
        <v>41</v>
      </c>
      <c r="R230" t="s">
        <v>41</v>
      </c>
      <c r="S230" t="s">
        <v>710</v>
      </c>
      <c r="T230" t="s">
        <v>41</v>
      </c>
      <c r="U230" t="s">
        <v>41</v>
      </c>
      <c r="V230" t="s">
        <v>710</v>
      </c>
      <c r="W230" t="s">
        <v>41</v>
      </c>
      <c r="X230" t="s">
        <v>41</v>
      </c>
    </row>
    <row r="231" spans="1:24" hidden="1" x14ac:dyDescent="0.25">
      <c r="A231">
        <v>1617025</v>
      </c>
      <c r="B231" s="12">
        <v>7617960132233</v>
      </c>
      <c r="C231" t="s">
        <v>96</v>
      </c>
      <c r="D231" t="s">
        <v>736</v>
      </c>
      <c r="E231" t="s">
        <v>41</v>
      </c>
      <c r="F231" t="s">
        <v>41</v>
      </c>
      <c r="G231" t="s">
        <v>721</v>
      </c>
      <c r="H231" t="s">
        <v>739</v>
      </c>
      <c r="I231" t="s">
        <v>739</v>
      </c>
      <c r="J231" t="s">
        <v>710</v>
      </c>
      <c r="K231" t="s">
        <v>41</v>
      </c>
      <c r="L231" t="s">
        <v>41</v>
      </c>
      <c r="M231" t="s">
        <v>721</v>
      </c>
      <c r="N231" t="s">
        <v>39</v>
      </c>
      <c r="O231" t="s">
        <v>35</v>
      </c>
      <c r="P231" t="s">
        <v>710</v>
      </c>
      <c r="Q231" t="s">
        <v>41</v>
      </c>
      <c r="R231" t="s">
        <v>41</v>
      </c>
      <c r="S231" t="s">
        <v>710</v>
      </c>
      <c r="T231" t="s">
        <v>41</v>
      </c>
      <c r="U231" t="s">
        <v>41</v>
      </c>
      <c r="V231" t="s">
        <v>710</v>
      </c>
      <c r="W231" t="s">
        <v>41</v>
      </c>
      <c r="X231" t="s">
        <v>41</v>
      </c>
    </row>
    <row r="232" spans="1:24" hidden="1" x14ac:dyDescent="0.25">
      <c r="A232">
        <v>1819049</v>
      </c>
      <c r="B232" s="12">
        <v>33103300138024</v>
      </c>
      <c r="C232" t="s">
        <v>60</v>
      </c>
      <c r="D232" t="s">
        <v>721</v>
      </c>
      <c r="E232" t="s">
        <v>739</v>
      </c>
      <c r="F232" t="s">
        <v>739</v>
      </c>
      <c r="G232" t="s">
        <v>721</v>
      </c>
      <c r="H232" t="s">
        <v>739</v>
      </c>
      <c r="I232" t="s">
        <v>739</v>
      </c>
      <c r="J232" t="s">
        <v>710</v>
      </c>
      <c r="K232" t="s">
        <v>41</v>
      </c>
      <c r="L232" t="s">
        <v>41</v>
      </c>
      <c r="M232" t="s">
        <v>710</v>
      </c>
      <c r="N232" t="s">
        <v>41</v>
      </c>
      <c r="O232" t="s">
        <v>41</v>
      </c>
      <c r="P232" t="s">
        <v>710</v>
      </c>
      <c r="Q232" t="s">
        <v>41</v>
      </c>
      <c r="R232" t="s">
        <v>41</v>
      </c>
      <c r="S232" t="s">
        <v>710</v>
      </c>
      <c r="T232" t="s">
        <v>41</v>
      </c>
      <c r="U232" t="s">
        <v>41</v>
      </c>
      <c r="V232" t="s">
        <v>710</v>
      </c>
      <c r="W232" t="s">
        <v>41</v>
      </c>
      <c r="X232" t="s">
        <v>41</v>
      </c>
    </row>
    <row r="233" spans="1:24" hidden="1" x14ac:dyDescent="0.25">
      <c r="A233">
        <v>1819083</v>
      </c>
      <c r="B233" s="12">
        <v>67681633731239</v>
      </c>
      <c r="C233" t="s">
        <v>60</v>
      </c>
      <c r="D233" t="s">
        <v>721</v>
      </c>
      <c r="E233" t="s">
        <v>739</v>
      </c>
      <c r="F233" t="s">
        <v>739</v>
      </c>
      <c r="G233" t="s">
        <v>721</v>
      </c>
      <c r="H233" t="s">
        <v>739</v>
      </c>
      <c r="I233" t="s">
        <v>739</v>
      </c>
      <c r="J233" t="s">
        <v>710</v>
      </c>
      <c r="K233" t="s">
        <v>41</v>
      </c>
      <c r="L233" t="s">
        <v>41</v>
      </c>
      <c r="M233" t="s">
        <v>710</v>
      </c>
      <c r="N233" t="s">
        <v>41</v>
      </c>
      <c r="O233" t="s">
        <v>41</v>
      </c>
      <c r="P233" t="s">
        <v>710</v>
      </c>
      <c r="Q233" t="s">
        <v>41</v>
      </c>
      <c r="R233" t="s">
        <v>41</v>
      </c>
      <c r="S233" t="s">
        <v>710</v>
      </c>
      <c r="T233" t="s">
        <v>41</v>
      </c>
      <c r="U233" t="s">
        <v>41</v>
      </c>
      <c r="V233" t="s">
        <v>710</v>
      </c>
      <c r="W233" t="s">
        <v>41</v>
      </c>
      <c r="X233" t="s">
        <v>41</v>
      </c>
    </row>
    <row r="234" spans="1:24" hidden="1" x14ac:dyDescent="0.25">
      <c r="A234">
        <v>1516019</v>
      </c>
      <c r="B234" s="12">
        <v>48705730129494</v>
      </c>
      <c r="C234" t="s">
        <v>55</v>
      </c>
      <c r="D234" t="s">
        <v>736</v>
      </c>
      <c r="E234" t="s">
        <v>41</v>
      </c>
      <c r="F234" t="s">
        <v>41</v>
      </c>
      <c r="G234" t="s">
        <v>721</v>
      </c>
      <c r="H234" t="s">
        <v>739</v>
      </c>
      <c r="I234" t="s">
        <v>739</v>
      </c>
      <c r="J234" t="s">
        <v>721</v>
      </c>
      <c r="K234" t="s">
        <v>39</v>
      </c>
      <c r="L234" t="s">
        <v>35</v>
      </c>
      <c r="M234" t="s">
        <v>710</v>
      </c>
      <c r="N234" t="s">
        <v>41</v>
      </c>
      <c r="O234" t="s">
        <v>41</v>
      </c>
      <c r="P234" t="s">
        <v>710</v>
      </c>
      <c r="Q234" t="s">
        <v>41</v>
      </c>
      <c r="R234" t="s">
        <v>41</v>
      </c>
      <c r="S234" t="s">
        <v>710</v>
      </c>
      <c r="T234" t="s">
        <v>41</v>
      </c>
      <c r="U234" t="s">
        <v>41</v>
      </c>
      <c r="V234" t="s">
        <v>710</v>
      </c>
      <c r="W234" t="s">
        <v>41</v>
      </c>
      <c r="X234" t="s">
        <v>41</v>
      </c>
    </row>
    <row r="235" spans="1:24" hidden="1" x14ac:dyDescent="0.25">
      <c r="A235">
        <v>1516020</v>
      </c>
      <c r="B235" s="12">
        <v>37683380126730</v>
      </c>
      <c r="C235" t="s">
        <v>55</v>
      </c>
      <c r="D235" t="s">
        <v>721</v>
      </c>
      <c r="E235" t="s">
        <v>739</v>
      </c>
      <c r="F235" t="s">
        <v>739</v>
      </c>
      <c r="G235" t="s">
        <v>721</v>
      </c>
      <c r="H235" t="s">
        <v>739</v>
      </c>
      <c r="I235" t="s">
        <v>739</v>
      </c>
      <c r="J235" t="s">
        <v>710</v>
      </c>
      <c r="K235" t="s">
        <v>41</v>
      </c>
      <c r="L235" t="s">
        <v>41</v>
      </c>
      <c r="M235" t="s">
        <v>721</v>
      </c>
      <c r="N235" t="s">
        <v>39</v>
      </c>
      <c r="O235" t="s">
        <v>35</v>
      </c>
      <c r="P235" t="s">
        <v>721</v>
      </c>
      <c r="Q235" t="s">
        <v>39</v>
      </c>
      <c r="R235" t="s">
        <v>35</v>
      </c>
      <c r="S235" t="s">
        <v>710</v>
      </c>
      <c r="T235" t="s">
        <v>41</v>
      </c>
      <c r="U235" t="s">
        <v>41</v>
      </c>
      <c r="V235" t="s">
        <v>710</v>
      </c>
      <c r="W235" t="s">
        <v>41</v>
      </c>
      <c r="X235" t="s">
        <v>41</v>
      </c>
    </row>
    <row r="236" spans="1:24" hidden="1" x14ac:dyDescent="0.25">
      <c r="A236">
        <v>1112012</v>
      </c>
      <c r="B236" s="12">
        <v>37683386039812</v>
      </c>
      <c r="C236" t="s">
        <v>51</v>
      </c>
      <c r="D236" t="s">
        <v>721</v>
      </c>
      <c r="E236" t="s">
        <v>739</v>
      </c>
      <c r="F236" t="s">
        <v>739</v>
      </c>
      <c r="G236" t="s">
        <v>721</v>
      </c>
      <c r="H236" t="s">
        <v>739</v>
      </c>
      <c r="I236" t="s">
        <v>739</v>
      </c>
      <c r="J236" t="s">
        <v>721</v>
      </c>
      <c r="K236" t="s">
        <v>39</v>
      </c>
      <c r="L236" t="s">
        <v>35</v>
      </c>
      <c r="M236" t="s">
        <v>721</v>
      </c>
      <c r="N236" t="s">
        <v>39</v>
      </c>
      <c r="O236" t="s">
        <v>35</v>
      </c>
      <c r="P236" t="s">
        <v>721</v>
      </c>
      <c r="Q236" t="s">
        <v>39</v>
      </c>
      <c r="R236" t="s">
        <v>35</v>
      </c>
      <c r="S236" t="s">
        <v>710</v>
      </c>
      <c r="T236" t="s">
        <v>41</v>
      </c>
      <c r="U236" t="s">
        <v>41</v>
      </c>
      <c r="V236" t="s">
        <v>710</v>
      </c>
      <c r="W236" t="s">
        <v>41</v>
      </c>
      <c r="X236" t="s">
        <v>41</v>
      </c>
    </row>
    <row r="237" spans="1:24" hidden="1" x14ac:dyDescent="0.25">
      <c r="A237">
        <v>1617042</v>
      </c>
      <c r="B237" s="12">
        <v>30665300134221</v>
      </c>
      <c r="C237" t="s">
        <v>96</v>
      </c>
      <c r="D237" t="s">
        <v>721</v>
      </c>
      <c r="E237" t="s">
        <v>739</v>
      </c>
      <c r="F237" t="s">
        <v>739</v>
      </c>
      <c r="G237" t="s">
        <v>721</v>
      </c>
      <c r="H237" t="s">
        <v>739</v>
      </c>
      <c r="I237" t="s">
        <v>739</v>
      </c>
      <c r="J237" t="s">
        <v>710</v>
      </c>
      <c r="K237" t="s">
        <v>41</v>
      </c>
      <c r="L237" t="s">
        <v>41</v>
      </c>
      <c r="M237" t="s">
        <v>721</v>
      </c>
      <c r="N237" t="s">
        <v>39</v>
      </c>
      <c r="O237" t="s">
        <v>35</v>
      </c>
      <c r="P237" t="s">
        <v>721</v>
      </c>
      <c r="Q237" t="s">
        <v>39</v>
      </c>
      <c r="R237" t="s">
        <v>35</v>
      </c>
      <c r="S237" t="s">
        <v>710</v>
      </c>
      <c r="T237" t="s">
        <v>41</v>
      </c>
      <c r="U237" t="s">
        <v>41</v>
      </c>
      <c r="V237" t="s">
        <v>710</v>
      </c>
      <c r="W237" t="s">
        <v>41</v>
      </c>
      <c r="X237" t="s">
        <v>41</v>
      </c>
    </row>
    <row r="238" spans="1:24" hidden="1" x14ac:dyDescent="0.25">
      <c r="A238">
        <v>910012</v>
      </c>
      <c r="B238" s="12">
        <v>37683386119598</v>
      </c>
      <c r="C238" t="s">
        <v>102</v>
      </c>
      <c r="D238" t="s">
        <v>721</v>
      </c>
      <c r="E238" t="s">
        <v>739</v>
      </c>
      <c r="F238" t="s">
        <v>739</v>
      </c>
      <c r="G238" t="s">
        <v>721</v>
      </c>
      <c r="H238" t="s">
        <v>739</v>
      </c>
      <c r="I238" t="s">
        <v>739</v>
      </c>
      <c r="J238" t="s">
        <v>710</v>
      </c>
      <c r="K238" t="s">
        <v>41</v>
      </c>
      <c r="L238" t="s">
        <v>41</v>
      </c>
      <c r="M238" t="s">
        <v>721</v>
      </c>
      <c r="N238" t="s">
        <v>39</v>
      </c>
      <c r="O238" t="s">
        <v>35</v>
      </c>
      <c r="P238" t="s">
        <v>710</v>
      </c>
      <c r="Q238" t="s">
        <v>41</v>
      </c>
      <c r="R238" t="s">
        <v>41</v>
      </c>
      <c r="S238" t="s">
        <v>721</v>
      </c>
      <c r="T238" t="s">
        <v>39</v>
      </c>
      <c r="U238" t="s">
        <v>36</v>
      </c>
      <c r="V238" t="s">
        <v>710</v>
      </c>
      <c r="W238" t="s">
        <v>41</v>
      </c>
      <c r="X238" t="s">
        <v>41</v>
      </c>
    </row>
    <row r="239" spans="1:24" hidden="1" x14ac:dyDescent="0.25">
      <c r="A239">
        <v>910013</v>
      </c>
      <c r="B239" s="12">
        <v>37683380109033</v>
      </c>
      <c r="C239" t="s">
        <v>102</v>
      </c>
      <c r="D239" t="s">
        <v>721</v>
      </c>
      <c r="E239" t="s">
        <v>739</v>
      </c>
      <c r="F239" t="s">
        <v>739</v>
      </c>
      <c r="G239" t="s">
        <v>721</v>
      </c>
      <c r="H239" t="s">
        <v>739</v>
      </c>
      <c r="I239" t="s">
        <v>739</v>
      </c>
      <c r="J239" t="s">
        <v>710</v>
      </c>
      <c r="K239" t="s">
        <v>41</v>
      </c>
      <c r="L239" t="s">
        <v>41</v>
      </c>
      <c r="M239" t="s">
        <v>721</v>
      </c>
      <c r="N239" t="s">
        <v>39</v>
      </c>
      <c r="O239" t="s">
        <v>35</v>
      </c>
      <c r="P239" t="s">
        <v>710</v>
      </c>
      <c r="Q239" t="s">
        <v>41</v>
      </c>
      <c r="R239" t="s">
        <v>41</v>
      </c>
      <c r="S239" t="s">
        <v>710</v>
      </c>
      <c r="T239" t="s">
        <v>41</v>
      </c>
      <c r="U239" t="s">
        <v>41</v>
      </c>
      <c r="V239" t="s">
        <v>710</v>
      </c>
      <c r="W239" t="s">
        <v>41</v>
      </c>
      <c r="X239" t="s">
        <v>41</v>
      </c>
    </row>
    <row r="240" spans="1:24" hidden="1" x14ac:dyDescent="0.25">
      <c r="A240">
        <v>910015</v>
      </c>
      <c r="B240" s="12">
        <v>37683380118851</v>
      </c>
      <c r="C240" t="s">
        <v>102</v>
      </c>
      <c r="D240" t="s">
        <v>721</v>
      </c>
      <c r="E240" t="s">
        <v>739</v>
      </c>
      <c r="F240" t="s">
        <v>739</v>
      </c>
      <c r="G240" t="s">
        <v>721</v>
      </c>
      <c r="H240" t="s">
        <v>739</v>
      </c>
      <c r="I240" t="s">
        <v>739</v>
      </c>
      <c r="J240" t="s">
        <v>710</v>
      </c>
      <c r="K240" t="s">
        <v>41</v>
      </c>
      <c r="L240" t="s">
        <v>41</v>
      </c>
      <c r="M240" t="s">
        <v>721</v>
      </c>
      <c r="N240" t="s">
        <v>39</v>
      </c>
      <c r="O240" t="s">
        <v>35</v>
      </c>
      <c r="P240" t="s">
        <v>710</v>
      </c>
      <c r="Q240" t="s">
        <v>41</v>
      </c>
      <c r="R240" t="s">
        <v>41</v>
      </c>
      <c r="S240" t="s">
        <v>721</v>
      </c>
      <c r="T240" t="s">
        <v>39</v>
      </c>
      <c r="U240" t="s">
        <v>36</v>
      </c>
      <c r="V240" t="s">
        <v>710</v>
      </c>
      <c r="W240" t="s">
        <v>41</v>
      </c>
      <c r="X240" t="s">
        <v>41</v>
      </c>
    </row>
    <row r="241" spans="1:24" hidden="1" x14ac:dyDescent="0.25">
      <c r="A241">
        <v>910016</v>
      </c>
      <c r="B241" s="12">
        <v>37683380111906</v>
      </c>
      <c r="C241" t="s">
        <v>102</v>
      </c>
      <c r="D241" t="s">
        <v>721</v>
      </c>
      <c r="E241" t="s">
        <v>739</v>
      </c>
      <c r="F241" t="s">
        <v>739</v>
      </c>
      <c r="G241" t="s">
        <v>721</v>
      </c>
      <c r="H241" t="s">
        <v>739</v>
      </c>
      <c r="I241" t="s">
        <v>739</v>
      </c>
      <c r="J241" t="s">
        <v>710</v>
      </c>
      <c r="K241" t="s">
        <v>41</v>
      </c>
      <c r="L241" t="s">
        <v>41</v>
      </c>
      <c r="M241" t="s">
        <v>721</v>
      </c>
      <c r="N241" t="s">
        <v>39</v>
      </c>
      <c r="O241" t="s">
        <v>35</v>
      </c>
      <c r="P241" t="s">
        <v>710</v>
      </c>
      <c r="Q241" t="s">
        <v>41</v>
      </c>
      <c r="R241" t="s">
        <v>41</v>
      </c>
      <c r="S241" t="s">
        <v>721</v>
      </c>
      <c r="T241" t="s">
        <v>39</v>
      </c>
      <c r="U241" t="s">
        <v>36</v>
      </c>
      <c r="V241" t="s">
        <v>710</v>
      </c>
      <c r="W241" t="s">
        <v>41</v>
      </c>
      <c r="X241" t="s">
        <v>41</v>
      </c>
    </row>
    <row r="242" spans="1:24" hidden="1" x14ac:dyDescent="0.25">
      <c r="A242">
        <v>910017</v>
      </c>
      <c r="B242" s="12">
        <v>37683386040190</v>
      </c>
      <c r="C242" t="s">
        <v>102</v>
      </c>
      <c r="D242" t="s">
        <v>721</v>
      </c>
      <c r="E242" t="s">
        <v>739</v>
      </c>
      <c r="F242" t="s">
        <v>739</v>
      </c>
      <c r="G242" t="s">
        <v>721</v>
      </c>
      <c r="H242" t="s">
        <v>739</v>
      </c>
      <c r="I242" t="s">
        <v>739</v>
      </c>
      <c r="J242" t="s">
        <v>710</v>
      </c>
      <c r="K242" t="s">
        <v>41</v>
      </c>
      <c r="L242" t="s">
        <v>41</v>
      </c>
      <c r="M242" t="s">
        <v>721</v>
      </c>
      <c r="N242" t="s">
        <v>39</v>
      </c>
      <c r="O242" t="s">
        <v>35</v>
      </c>
      <c r="P242" t="s">
        <v>710</v>
      </c>
      <c r="Q242" t="s">
        <v>41</v>
      </c>
      <c r="R242" t="s">
        <v>41</v>
      </c>
      <c r="S242" t="s">
        <v>710</v>
      </c>
      <c r="T242" t="s">
        <v>41</v>
      </c>
      <c r="U242" t="s">
        <v>41</v>
      </c>
      <c r="V242" t="s">
        <v>710</v>
      </c>
      <c r="W242" t="s">
        <v>41</v>
      </c>
      <c r="X242" t="s">
        <v>41</v>
      </c>
    </row>
    <row r="243" spans="1:24" hidden="1" x14ac:dyDescent="0.25">
      <c r="A243">
        <v>1819002</v>
      </c>
      <c r="B243" s="12">
        <v>19647330101444</v>
      </c>
      <c r="C243" t="s">
        <v>60</v>
      </c>
      <c r="D243" t="s">
        <v>721</v>
      </c>
      <c r="E243" t="s">
        <v>739</v>
      </c>
      <c r="F243" t="s">
        <v>739</v>
      </c>
      <c r="G243" t="s">
        <v>721</v>
      </c>
      <c r="H243" t="s">
        <v>739</v>
      </c>
      <c r="I243" t="s">
        <v>739</v>
      </c>
      <c r="J243" t="s">
        <v>710</v>
      </c>
      <c r="K243" t="s">
        <v>41</v>
      </c>
      <c r="L243" t="s">
        <v>41</v>
      </c>
      <c r="M243" t="s">
        <v>721</v>
      </c>
      <c r="N243" t="s">
        <v>39</v>
      </c>
      <c r="O243" t="s">
        <v>35</v>
      </c>
      <c r="P243" t="s">
        <v>721</v>
      </c>
      <c r="Q243" t="s">
        <v>39</v>
      </c>
      <c r="R243" t="s">
        <v>35</v>
      </c>
      <c r="S243" t="s">
        <v>710</v>
      </c>
      <c r="T243" t="s">
        <v>41</v>
      </c>
      <c r="U243" t="s">
        <v>41</v>
      </c>
      <c r="V243" t="s">
        <v>710</v>
      </c>
      <c r="W243" t="s">
        <v>41</v>
      </c>
      <c r="X243" t="s">
        <v>41</v>
      </c>
    </row>
    <row r="244" spans="1:24" hidden="1" x14ac:dyDescent="0.25">
      <c r="A244">
        <v>910018</v>
      </c>
      <c r="B244" s="12">
        <v>37683380101345</v>
      </c>
      <c r="C244" t="s">
        <v>102</v>
      </c>
      <c r="D244" t="s">
        <v>721</v>
      </c>
      <c r="E244" t="s">
        <v>739</v>
      </c>
      <c r="F244" t="s">
        <v>739</v>
      </c>
      <c r="G244" t="s">
        <v>721</v>
      </c>
      <c r="H244" t="s">
        <v>739</v>
      </c>
      <c r="I244" t="s">
        <v>739</v>
      </c>
      <c r="J244" t="s">
        <v>710</v>
      </c>
      <c r="K244" t="s">
        <v>41</v>
      </c>
      <c r="L244" t="s">
        <v>41</v>
      </c>
      <c r="M244" t="s">
        <v>721</v>
      </c>
      <c r="N244" t="s">
        <v>39</v>
      </c>
      <c r="O244" t="s">
        <v>35</v>
      </c>
      <c r="P244" t="s">
        <v>721</v>
      </c>
      <c r="Q244" t="s">
        <v>39</v>
      </c>
      <c r="R244" t="s">
        <v>35</v>
      </c>
      <c r="S244" t="s">
        <v>710</v>
      </c>
      <c r="T244" t="s">
        <v>41</v>
      </c>
      <c r="U244" t="s">
        <v>41</v>
      </c>
      <c r="V244" t="s">
        <v>710</v>
      </c>
      <c r="W244" t="s">
        <v>41</v>
      </c>
      <c r="X244" t="s">
        <v>41</v>
      </c>
    </row>
    <row r="245" spans="1:24" hidden="1" x14ac:dyDescent="0.25">
      <c r="A245">
        <v>1213013</v>
      </c>
      <c r="B245" s="12">
        <v>38684780101337</v>
      </c>
      <c r="C245" t="s">
        <v>49</v>
      </c>
      <c r="D245" t="s">
        <v>721</v>
      </c>
      <c r="E245" t="s">
        <v>739</v>
      </c>
      <c r="F245" t="s">
        <v>739</v>
      </c>
      <c r="G245" t="s">
        <v>721</v>
      </c>
      <c r="H245" t="s">
        <v>739</v>
      </c>
      <c r="I245" t="s">
        <v>739</v>
      </c>
      <c r="J245" t="s">
        <v>721</v>
      </c>
      <c r="K245" t="s">
        <v>39</v>
      </c>
      <c r="L245" t="s">
        <v>35</v>
      </c>
      <c r="M245" t="s">
        <v>721</v>
      </c>
      <c r="N245" t="s">
        <v>39</v>
      </c>
      <c r="O245" t="s">
        <v>35</v>
      </c>
      <c r="P245" t="s">
        <v>721</v>
      </c>
      <c r="Q245" t="s">
        <v>39</v>
      </c>
      <c r="R245" t="s">
        <v>35</v>
      </c>
      <c r="S245" t="s">
        <v>721</v>
      </c>
      <c r="T245" t="s">
        <v>39</v>
      </c>
      <c r="U245" t="s">
        <v>35</v>
      </c>
      <c r="V245" t="s">
        <v>710</v>
      </c>
      <c r="W245" t="s">
        <v>41</v>
      </c>
      <c r="X245" t="s">
        <v>41</v>
      </c>
    </row>
    <row r="246" spans="1:24" hidden="1" x14ac:dyDescent="0.25">
      <c r="A246">
        <v>1819059</v>
      </c>
      <c r="B246" s="12">
        <v>38771310137307</v>
      </c>
      <c r="C246" t="s">
        <v>60</v>
      </c>
      <c r="D246" t="s">
        <v>721</v>
      </c>
      <c r="E246" t="s">
        <v>739</v>
      </c>
      <c r="F246" t="s">
        <v>739</v>
      </c>
      <c r="G246" t="s">
        <v>721</v>
      </c>
      <c r="H246" t="s">
        <v>739</v>
      </c>
      <c r="I246" t="s">
        <v>739</v>
      </c>
      <c r="J246" t="s">
        <v>710</v>
      </c>
      <c r="K246" t="s">
        <v>41</v>
      </c>
      <c r="L246" t="s">
        <v>41</v>
      </c>
      <c r="M246" t="s">
        <v>721</v>
      </c>
      <c r="N246" t="s">
        <v>39</v>
      </c>
      <c r="O246" t="s">
        <v>35</v>
      </c>
      <c r="P246" t="s">
        <v>710</v>
      </c>
      <c r="Q246" t="s">
        <v>41</v>
      </c>
      <c r="R246" t="s">
        <v>41</v>
      </c>
      <c r="S246" t="s">
        <v>710</v>
      </c>
      <c r="T246" t="s">
        <v>41</v>
      </c>
      <c r="U246" t="s">
        <v>41</v>
      </c>
      <c r="V246" t="s">
        <v>710</v>
      </c>
      <c r="W246" t="s">
        <v>41</v>
      </c>
      <c r="X246" t="s">
        <v>41</v>
      </c>
    </row>
    <row r="247" spans="1:24" hidden="1" x14ac:dyDescent="0.25">
      <c r="A247">
        <v>1213014</v>
      </c>
      <c r="B247" s="12">
        <v>1612590115014</v>
      </c>
      <c r="C247" t="s">
        <v>49</v>
      </c>
      <c r="D247" t="s">
        <v>721</v>
      </c>
      <c r="E247" t="s">
        <v>739</v>
      </c>
      <c r="F247" t="s">
        <v>739</v>
      </c>
      <c r="G247" t="s">
        <v>721</v>
      </c>
      <c r="H247" t="s">
        <v>739</v>
      </c>
      <c r="I247" t="s">
        <v>739</v>
      </c>
      <c r="J247" t="s">
        <v>710</v>
      </c>
      <c r="K247" t="s">
        <v>41</v>
      </c>
      <c r="L247" t="s">
        <v>41</v>
      </c>
      <c r="M247" t="s">
        <v>721</v>
      </c>
      <c r="N247" t="s">
        <v>39</v>
      </c>
      <c r="O247" t="s">
        <v>35</v>
      </c>
      <c r="P247" t="s">
        <v>710</v>
      </c>
      <c r="Q247" t="s">
        <v>41</v>
      </c>
      <c r="R247" t="s">
        <v>41</v>
      </c>
      <c r="S247" t="s">
        <v>710</v>
      </c>
      <c r="T247" t="s">
        <v>41</v>
      </c>
      <c r="U247" t="s">
        <v>41</v>
      </c>
      <c r="V247" t="s">
        <v>721</v>
      </c>
      <c r="W247" t="s">
        <v>39</v>
      </c>
      <c r="X247" t="s">
        <v>35</v>
      </c>
    </row>
    <row r="248" spans="1:24" hidden="1" x14ac:dyDescent="0.25">
      <c r="A248">
        <v>1819003</v>
      </c>
      <c r="B248" s="12">
        <v>19647330121707</v>
      </c>
      <c r="C248" t="s">
        <v>60</v>
      </c>
      <c r="D248" t="s">
        <v>721</v>
      </c>
      <c r="E248" t="s">
        <v>739</v>
      </c>
      <c r="F248" t="s">
        <v>739</v>
      </c>
      <c r="G248" t="s">
        <v>721</v>
      </c>
      <c r="H248" t="s">
        <v>739</v>
      </c>
      <c r="I248" t="s">
        <v>739</v>
      </c>
      <c r="J248" t="s">
        <v>710</v>
      </c>
      <c r="K248" t="s">
        <v>41</v>
      </c>
      <c r="L248" t="s">
        <v>41</v>
      </c>
      <c r="M248" t="s">
        <v>721</v>
      </c>
      <c r="N248" t="s">
        <v>39</v>
      </c>
      <c r="O248" t="s">
        <v>35</v>
      </c>
      <c r="P248" t="s">
        <v>721</v>
      </c>
      <c r="Q248" t="s">
        <v>39</v>
      </c>
      <c r="R248" t="s">
        <v>35</v>
      </c>
      <c r="S248" t="s">
        <v>710</v>
      </c>
      <c r="T248" t="s">
        <v>41</v>
      </c>
      <c r="U248" t="s">
        <v>41</v>
      </c>
      <c r="V248" t="s">
        <v>710</v>
      </c>
      <c r="W248" t="s">
        <v>41</v>
      </c>
      <c r="X248" t="s">
        <v>41</v>
      </c>
    </row>
    <row r="249" spans="1:24" hidden="1" x14ac:dyDescent="0.25">
      <c r="A249">
        <v>1819004</v>
      </c>
      <c r="B249" s="12">
        <v>19734370137893</v>
      </c>
      <c r="C249" t="s">
        <v>60</v>
      </c>
      <c r="D249" t="s">
        <v>721</v>
      </c>
      <c r="E249" t="s">
        <v>739</v>
      </c>
      <c r="F249" t="s">
        <v>739</v>
      </c>
      <c r="G249" t="s">
        <v>721</v>
      </c>
      <c r="H249" t="s">
        <v>739</v>
      </c>
      <c r="I249" t="s">
        <v>739</v>
      </c>
      <c r="J249" t="s">
        <v>710</v>
      </c>
      <c r="K249" t="s">
        <v>41</v>
      </c>
      <c r="L249" t="s">
        <v>41</v>
      </c>
      <c r="M249" t="s">
        <v>721</v>
      </c>
      <c r="N249" t="s">
        <v>39</v>
      </c>
      <c r="O249" t="s">
        <v>35</v>
      </c>
      <c r="P249" t="s">
        <v>721</v>
      </c>
      <c r="Q249" t="s">
        <v>39</v>
      </c>
      <c r="R249" t="s">
        <v>35</v>
      </c>
      <c r="S249" t="s">
        <v>710</v>
      </c>
      <c r="T249" t="s">
        <v>41</v>
      </c>
      <c r="U249" t="s">
        <v>41</v>
      </c>
      <c r="V249" t="s">
        <v>710</v>
      </c>
      <c r="W249" t="s">
        <v>41</v>
      </c>
      <c r="X249" t="s">
        <v>41</v>
      </c>
    </row>
    <row r="250" spans="1:24" hidden="1" x14ac:dyDescent="0.25">
      <c r="A250">
        <v>1819005</v>
      </c>
      <c r="B250" s="12">
        <v>19647330135517</v>
      </c>
      <c r="C250" t="s">
        <v>60</v>
      </c>
      <c r="D250" t="s">
        <v>721</v>
      </c>
      <c r="E250" t="s">
        <v>739</v>
      </c>
      <c r="F250" t="s">
        <v>739</v>
      </c>
      <c r="G250" t="s">
        <v>721</v>
      </c>
      <c r="H250" t="s">
        <v>739</v>
      </c>
      <c r="I250" t="s">
        <v>739</v>
      </c>
      <c r="J250" t="s">
        <v>710</v>
      </c>
      <c r="K250" t="s">
        <v>41</v>
      </c>
      <c r="L250" t="s">
        <v>41</v>
      </c>
      <c r="M250" t="s">
        <v>721</v>
      </c>
      <c r="N250" t="s">
        <v>39</v>
      </c>
      <c r="O250" t="s">
        <v>35</v>
      </c>
      <c r="P250" t="s">
        <v>721</v>
      </c>
      <c r="Q250" t="s">
        <v>39</v>
      </c>
      <c r="R250" t="s">
        <v>35</v>
      </c>
      <c r="S250" t="s">
        <v>710</v>
      </c>
      <c r="T250" t="s">
        <v>41</v>
      </c>
      <c r="U250" t="s">
        <v>41</v>
      </c>
      <c r="V250" t="s">
        <v>710</v>
      </c>
      <c r="W250" t="s">
        <v>41</v>
      </c>
      <c r="X250" t="s">
        <v>41</v>
      </c>
    </row>
    <row r="251" spans="1:24" hidden="1" x14ac:dyDescent="0.25">
      <c r="A251">
        <v>1213015</v>
      </c>
      <c r="B251" s="12">
        <v>43693690106633</v>
      </c>
      <c r="C251" t="s">
        <v>49</v>
      </c>
      <c r="D251" t="s">
        <v>721</v>
      </c>
      <c r="E251" t="s">
        <v>739</v>
      </c>
      <c r="F251" t="s">
        <v>739</v>
      </c>
      <c r="G251" t="s">
        <v>721</v>
      </c>
      <c r="H251" t="s">
        <v>739</v>
      </c>
      <c r="I251" t="s">
        <v>739</v>
      </c>
      <c r="J251" t="s">
        <v>721</v>
      </c>
      <c r="K251" t="s">
        <v>39</v>
      </c>
      <c r="L251" t="s">
        <v>35</v>
      </c>
      <c r="M251" t="s">
        <v>721</v>
      </c>
      <c r="N251" t="s">
        <v>39</v>
      </c>
      <c r="O251" t="s">
        <v>35</v>
      </c>
      <c r="P251" t="s">
        <v>721</v>
      </c>
      <c r="Q251" t="s">
        <v>39</v>
      </c>
      <c r="R251" t="s">
        <v>35</v>
      </c>
      <c r="S251" t="s">
        <v>710</v>
      </c>
      <c r="T251" t="s">
        <v>41</v>
      </c>
      <c r="U251" t="s">
        <v>41</v>
      </c>
      <c r="V251" t="s">
        <v>710</v>
      </c>
      <c r="W251" t="s">
        <v>41</v>
      </c>
      <c r="X251" t="s">
        <v>41</v>
      </c>
    </row>
    <row r="252" spans="1:24" hidden="1" x14ac:dyDescent="0.25">
      <c r="A252">
        <v>1415021</v>
      </c>
      <c r="B252" s="12">
        <v>43694500129205</v>
      </c>
      <c r="C252" t="s">
        <v>53</v>
      </c>
      <c r="D252" t="s">
        <v>721</v>
      </c>
      <c r="E252" t="s">
        <v>739</v>
      </c>
      <c r="F252" t="s">
        <v>739</v>
      </c>
      <c r="G252" t="s">
        <v>721</v>
      </c>
      <c r="H252" t="s">
        <v>739</v>
      </c>
      <c r="I252" t="s">
        <v>739</v>
      </c>
      <c r="J252" t="s">
        <v>710</v>
      </c>
      <c r="K252" t="s">
        <v>41</v>
      </c>
      <c r="L252" t="s">
        <v>41</v>
      </c>
      <c r="M252" t="s">
        <v>721</v>
      </c>
      <c r="N252" t="s">
        <v>39</v>
      </c>
      <c r="O252" t="s">
        <v>35</v>
      </c>
      <c r="P252" t="s">
        <v>721</v>
      </c>
      <c r="Q252" t="s">
        <v>39</v>
      </c>
      <c r="R252" t="s">
        <v>35</v>
      </c>
      <c r="S252" t="s">
        <v>721</v>
      </c>
      <c r="T252" t="s">
        <v>39</v>
      </c>
      <c r="U252" t="s">
        <v>35</v>
      </c>
      <c r="V252" t="s">
        <v>710</v>
      </c>
      <c r="W252" t="s">
        <v>41</v>
      </c>
      <c r="X252" t="s">
        <v>41</v>
      </c>
    </row>
    <row r="253" spans="1:24" hidden="1" x14ac:dyDescent="0.25">
      <c r="A253">
        <v>1819020</v>
      </c>
      <c r="B253" s="12">
        <v>19647330127670</v>
      </c>
      <c r="C253" t="s">
        <v>60</v>
      </c>
      <c r="D253" t="s">
        <v>721</v>
      </c>
      <c r="E253" t="s">
        <v>739</v>
      </c>
      <c r="F253" t="s">
        <v>739</v>
      </c>
      <c r="G253" t="s">
        <v>721</v>
      </c>
      <c r="H253" t="s">
        <v>739</v>
      </c>
      <c r="I253" t="s">
        <v>739</v>
      </c>
      <c r="J253" t="s">
        <v>710</v>
      </c>
      <c r="K253" t="s">
        <v>41</v>
      </c>
      <c r="L253" t="s">
        <v>41</v>
      </c>
      <c r="M253" t="s">
        <v>721</v>
      </c>
      <c r="N253" t="s">
        <v>39</v>
      </c>
      <c r="O253" t="s">
        <v>35</v>
      </c>
      <c r="P253" t="s">
        <v>721</v>
      </c>
      <c r="Q253" t="s">
        <v>39</v>
      </c>
      <c r="R253" t="s">
        <v>35</v>
      </c>
      <c r="S253" t="s">
        <v>710</v>
      </c>
      <c r="T253" t="s">
        <v>41</v>
      </c>
      <c r="U253" t="s">
        <v>41</v>
      </c>
      <c r="V253" t="s">
        <v>710</v>
      </c>
      <c r="W253" t="s">
        <v>41</v>
      </c>
      <c r="X253" t="s">
        <v>41</v>
      </c>
    </row>
    <row r="254" spans="1:24" hidden="1" x14ac:dyDescent="0.25">
      <c r="A254">
        <v>1213016</v>
      </c>
      <c r="B254" s="12">
        <v>1613090114421</v>
      </c>
      <c r="C254" t="s">
        <v>49</v>
      </c>
      <c r="D254" t="s">
        <v>721</v>
      </c>
      <c r="E254" t="s">
        <v>739</v>
      </c>
      <c r="F254" t="s">
        <v>739</v>
      </c>
      <c r="G254" t="s">
        <v>721</v>
      </c>
      <c r="H254" t="s">
        <v>739</v>
      </c>
      <c r="I254" t="s">
        <v>739</v>
      </c>
      <c r="J254" t="s">
        <v>721</v>
      </c>
      <c r="K254" t="s">
        <v>39</v>
      </c>
      <c r="L254" t="s">
        <v>35</v>
      </c>
      <c r="M254" t="s">
        <v>721</v>
      </c>
      <c r="N254" t="s">
        <v>39</v>
      </c>
      <c r="O254" t="s">
        <v>35</v>
      </c>
      <c r="P254" t="s">
        <v>721</v>
      </c>
      <c r="Q254" t="s">
        <v>39</v>
      </c>
      <c r="R254" t="s">
        <v>35</v>
      </c>
      <c r="S254" t="s">
        <v>710</v>
      </c>
      <c r="T254" t="s">
        <v>41</v>
      </c>
      <c r="U254" t="s">
        <v>41</v>
      </c>
      <c r="V254" t="s">
        <v>710</v>
      </c>
      <c r="W254" t="s">
        <v>41</v>
      </c>
      <c r="X254" t="s">
        <v>41</v>
      </c>
    </row>
    <row r="255" spans="1:24" hidden="1" x14ac:dyDescent="0.25">
      <c r="A255">
        <v>1819060</v>
      </c>
      <c r="B255" s="12">
        <v>43771490137315</v>
      </c>
      <c r="C255" t="s">
        <v>60</v>
      </c>
      <c r="D255" t="s">
        <v>721</v>
      </c>
      <c r="E255" t="s">
        <v>739</v>
      </c>
      <c r="F255" t="s">
        <v>739</v>
      </c>
      <c r="G255" t="s">
        <v>721</v>
      </c>
      <c r="H255" t="s">
        <v>739</v>
      </c>
      <c r="I255" t="s">
        <v>739</v>
      </c>
      <c r="J255" t="s">
        <v>710</v>
      </c>
      <c r="K255" t="s">
        <v>41</v>
      </c>
      <c r="L255" t="s">
        <v>41</v>
      </c>
      <c r="M255" t="s">
        <v>721</v>
      </c>
      <c r="N255" t="s">
        <v>39</v>
      </c>
      <c r="O255" t="s">
        <v>35</v>
      </c>
      <c r="P255" t="s">
        <v>721</v>
      </c>
      <c r="Q255" t="s">
        <v>39</v>
      </c>
      <c r="R255" t="s">
        <v>35</v>
      </c>
      <c r="S255" t="s">
        <v>710</v>
      </c>
      <c r="T255" t="s">
        <v>41</v>
      </c>
      <c r="U255" t="s">
        <v>41</v>
      </c>
      <c r="V255" t="s">
        <v>710</v>
      </c>
      <c r="W255" t="s">
        <v>41</v>
      </c>
      <c r="X255" t="s">
        <v>41</v>
      </c>
    </row>
    <row r="256" spans="1:24" hidden="1" x14ac:dyDescent="0.25">
      <c r="A256">
        <v>2122005</v>
      </c>
      <c r="B256" s="12" t="s">
        <v>427</v>
      </c>
      <c r="C256" t="s">
        <v>58</v>
      </c>
      <c r="D256" t="s">
        <v>721</v>
      </c>
      <c r="E256" t="s">
        <v>739</v>
      </c>
      <c r="F256" t="s">
        <v>739</v>
      </c>
      <c r="G256" t="s">
        <v>721</v>
      </c>
      <c r="H256" t="s">
        <v>739</v>
      </c>
      <c r="I256" t="s">
        <v>739</v>
      </c>
      <c r="J256" t="s">
        <v>710</v>
      </c>
      <c r="K256" t="s">
        <v>41</v>
      </c>
      <c r="L256" t="s">
        <v>41</v>
      </c>
      <c r="M256" t="s">
        <v>735</v>
      </c>
      <c r="N256" t="s">
        <v>41</v>
      </c>
      <c r="O256" t="s">
        <v>41</v>
      </c>
      <c r="P256" t="s">
        <v>735</v>
      </c>
      <c r="Q256" t="s">
        <v>41</v>
      </c>
      <c r="R256" t="s">
        <v>41</v>
      </c>
      <c r="S256" t="s">
        <v>710</v>
      </c>
      <c r="T256" t="s">
        <v>41</v>
      </c>
      <c r="U256" t="s">
        <v>41</v>
      </c>
      <c r="V256" t="s">
        <v>710</v>
      </c>
      <c r="W256" t="s">
        <v>41</v>
      </c>
      <c r="X256" t="s">
        <v>41</v>
      </c>
    </row>
    <row r="257" spans="1:24" hidden="1" x14ac:dyDescent="0.25">
      <c r="A257">
        <v>1415022</v>
      </c>
      <c r="B257" s="12">
        <v>43693690129924</v>
      </c>
      <c r="C257" t="s">
        <v>53</v>
      </c>
      <c r="D257" t="s">
        <v>721</v>
      </c>
      <c r="E257" t="s">
        <v>739</v>
      </c>
      <c r="F257" t="s">
        <v>739</v>
      </c>
      <c r="G257" t="s">
        <v>721</v>
      </c>
      <c r="H257" t="s">
        <v>739</v>
      </c>
      <c r="I257" t="s">
        <v>739</v>
      </c>
      <c r="J257" t="s">
        <v>710</v>
      </c>
      <c r="K257" t="s">
        <v>41</v>
      </c>
      <c r="L257" t="s">
        <v>41</v>
      </c>
      <c r="M257" t="s">
        <v>721</v>
      </c>
      <c r="N257" t="s">
        <v>39</v>
      </c>
      <c r="O257" t="s">
        <v>35</v>
      </c>
      <c r="P257" t="s">
        <v>721</v>
      </c>
      <c r="Q257" t="s">
        <v>39</v>
      </c>
      <c r="R257" t="s">
        <v>35</v>
      </c>
      <c r="S257" t="s">
        <v>710</v>
      </c>
      <c r="T257" t="s">
        <v>41</v>
      </c>
      <c r="U257" t="s">
        <v>41</v>
      </c>
      <c r="V257" t="s">
        <v>721</v>
      </c>
      <c r="W257" t="s">
        <v>39</v>
      </c>
      <c r="X257" t="s">
        <v>35</v>
      </c>
    </row>
    <row r="258" spans="1:24" hidden="1" x14ac:dyDescent="0.25">
      <c r="A258">
        <v>1819023</v>
      </c>
      <c r="B258" s="12">
        <v>19647330131797</v>
      </c>
      <c r="C258" t="s">
        <v>60</v>
      </c>
      <c r="D258" t="s">
        <v>721</v>
      </c>
      <c r="E258" t="s">
        <v>739</v>
      </c>
      <c r="F258" t="s">
        <v>739</v>
      </c>
      <c r="G258" t="s">
        <v>721</v>
      </c>
      <c r="H258" t="s">
        <v>739</v>
      </c>
      <c r="I258" t="s">
        <v>739</v>
      </c>
      <c r="J258" t="s">
        <v>710</v>
      </c>
      <c r="K258" t="s">
        <v>41</v>
      </c>
      <c r="L258" t="s">
        <v>41</v>
      </c>
      <c r="M258" t="s">
        <v>721</v>
      </c>
      <c r="N258" t="s">
        <v>39</v>
      </c>
      <c r="O258" t="s">
        <v>35</v>
      </c>
      <c r="P258" t="s">
        <v>721</v>
      </c>
      <c r="Q258" t="s">
        <v>39</v>
      </c>
      <c r="R258" t="s">
        <v>35</v>
      </c>
      <c r="S258" t="s">
        <v>721</v>
      </c>
      <c r="T258" t="s">
        <v>39</v>
      </c>
      <c r="U258" t="s">
        <v>35</v>
      </c>
      <c r="V258" t="s">
        <v>710</v>
      </c>
      <c r="W258" t="s">
        <v>41</v>
      </c>
      <c r="X258" t="s">
        <v>41</v>
      </c>
    </row>
    <row r="259" spans="1:24" hidden="1" x14ac:dyDescent="0.25">
      <c r="A259">
        <v>1819024</v>
      </c>
      <c r="B259" s="12">
        <v>19647330117903</v>
      </c>
      <c r="C259" t="s">
        <v>60</v>
      </c>
      <c r="D259" t="s">
        <v>721</v>
      </c>
      <c r="E259" t="s">
        <v>739</v>
      </c>
      <c r="F259" t="s">
        <v>739</v>
      </c>
      <c r="G259" t="s">
        <v>721</v>
      </c>
      <c r="H259" t="s">
        <v>739</v>
      </c>
      <c r="I259" t="s">
        <v>739</v>
      </c>
      <c r="J259" t="s">
        <v>710</v>
      </c>
      <c r="K259" t="s">
        <v>41</v>
      </c>
      <c r="L259" t="s">
        <v>41</v>
      </c>
      <c r="M259" t="s">
        <v>721</v>
      </c>
      <c r="N259" t="s">
        <v>39</v>
      </c>
      <c r="O259" t="s">
        <v>35</v>
      </c>
      <c r="P259" t="s">
        <v>721</v>
      </c>
      <c r="Q259" t="s">
        <v>39</v>
      </c>
      <c r="R259" t="s">
        <v>35</v>
      </c>
      <c r="S259" t="s">
        <v>710</v>
      </c>
      <c r="T259" t="s">
        <v>41</v>
      </c>
      <c r="U259" t="s">
        <v>41</v>
      </c>
      <c r="V259" t="s">
        <v>710</v>
      </c>
      <c r="W259" t="s">
        <v>41</v>
      </c>
      <c r="X259" t="s">
        <v>41</v>
      </c>
    </row>
    <row r="260" spans="1:24" hidden="1" x14ac:dyDescent="0.25">
      <c r="A260">
        <v>1213017</v>
      </c>
      <c r="B260" s="12">
        <v>38684780101352</v>
      </c>
      <c r="C260" t="s">
        <v>49</v>
      </c>
      <c r="D260" t="s">
        <v>721</v>
      </c>
      <c r="E260" t="s">
        <v>739</v>
      </c>
      <c r="F260" t="s">
        <v>739</v>
      </c>
      <c r="G260" t="s">
        <v>721</v>
      </c>
      <c r="H260" t="s">
        <v>739</v>
      </c>
      <c r="I260" t="s">
        <v>739</v>
      </c>
      <c r="J260" t="s">
        <v>710</v>
      </c>
      <c r="K260" t="s">
        <v>41</v>
      </c>
      <c r="L260" t="s">
        <v>41</v>
      </c>
      <c r="M260" t="s">
        <v>721</v>
      </c>
      <c r="N260" t="s">
        <v>39</v>
      </c>
      <c r="O260" t="s">
        <v>35</v>
      </c>
      <c r="P260" t="s">
        <v>721</v>
      </c>
      <c r="Q260" t="s">
        <v>39</v>
      </c>
      <c r="R260" t="s">
        <v>35</v>
      </c>
      <c r="S260" t="s">
        <v>710</v>
      </c>
      <c r="T260" t="s">
        <v>41</v>
      </c>
      <c r="U260" t="s">
        <v>41</v>
      </c>
      <c r="V260" t="s">
        <v>710</v>
      </c>
      <c r="W260" t="s">
        <v>41</v>
      </c>
      <c r="X260" t="s">
        <v>41</v>
      </c>
    </row>
    <row r="261" spans="1:24" hidden="1" x14ac:dyDescent="0.25">
      <c r="A261">
        <v>1314014</v>
      </c>
      <c r="B261" s="12">
        <v>38684780127530</v>
      </c>
      <c r="C261" t="s">
        <v>131</v>
      </c>
      <c r="D261" t="s">
        <v>721</v>
      </c>
      <c r="E261" t="s">
        <v>739</v>
      </c>
      <c r="F261" t="s">
        <v>739</v>
      </c>
      <c r="G261" t="s">
        <v>721</v>
      </c>
      <c r="H261" t="s">
        <v>739</v>
      </c>
      <c r="I261" t="s">
        <v>739</v>
      </c>
      <c r="J261" t="s">
        <v>710</v>
      </c>
      <c r="K261" t="s">
        <v>41</v>
      </c>
      <c r="L261" t="s">
        <v>41</v>
      </c>
      <c r="M261" t="s">
        <v>721</v>
      </c>
      <c r="N261" t="s">
        <v>39</v>
      </c>
      <c r="O261" t="s">
        <v>35</v>
      </c>
      <c r="P261" t="s">
        <v>721</v>
      </c>
      <c r="Q261" t="s">
        <v>39</v>
      </c>
      <c r="R261" t="s">
        <v>35</v>
      </c>
      <c r="S261" t="s">
        <v>721</v>
      </c>
      <c r="T261" t="s">
        <v>39</v>
      </c>
      <c r="U261" t="s">
        <v>35</v>
      </c>
      <c r="V261" t="s">
        <v>710</v>
      </c>
      <c r="W261" t="s">
        <v>41</v>
      </c>
      <c r="X261" t="s">
        <v>41</v>
      </c>
    </row>
    <row r="262" spans="1:24" hidden="1" x14ac:dyDescent="0.25">
      <c r="A262">
        <v>1213018</v>
      </c>
      <c r="B262" s="12">
        <v>43694270116889</v>
      </c>
      <c r="C262" t="s">
        <v>49</v>
      </c>
      <c r="D262" t="s">
        <v>721</v>
      </c>
      <c r="E262" t="s">
        <v>739</v>
      </c>
      <c r="F262" t="s">
        <v>739</v>
      </c>
      <c r="G262" t="s">
        <v>721</v>
      </c>
      <c r="H262" t="s">
        <v>739</v>
      </c>
      <c r="I262" t="s">
        <v>739</v>
      </c>
      <c r="J262" t="s">
        <v>710</v>
      </c>
      <c r="K262" t="s">
        <v>41</v>
      </c>
      <c r="L262" t="s">
        <v>41</v>
      </c>
      <c r="M262" t="s">
        <v>721</v>
      </c>
      <c r="N262" t="s">
        <v>39</v>
      </c>
      <c r="O262" t="s">
        <v>35</v>
      </c>
      <c r="P262" t="s">
        <v>721</v>
      </c>
      <c r="Q262" t="s">
        <v>39</v>
      </c>
      <c r="R262" t="s">
        <v>35</v>
      </c>
      <c r="S262" t="s">
        <v>721</v>
      </c>
      <c r="T262" t="s">
        <v>39</v>
      </c>
      <c r="U262" t="s">
        <v>35</v>
      </c>
      <c r="V262" t="s">
        <v>710</v>
      </c>
      <c r="W262" t="s">
        <v>41</v>
      </c>
      <c r="X262" t="s">
        <v>41</v>
      </c>
    </row>
    <row r="263" spans="1:24" hidden="1" x14ac:dyDescent="0.25">
      <c r="A263">
        <v>1819025</v>
      </c>
      <c r="B263" s="12">
        <v>19647330125625</v>
      </c>
      <c r="C263" t="s">
        <v>60</v>
      </c>
      <c r="D263" t="s">
        <v>721</v>
      </c>
      <c r="E263" t="s">
        <v>739</v>
      </c>
      <c r="F263" t="s">
        <v>739</v>
      </c>
      <c r="G263" t="s">
        <v>721</v>
      </c>
      <c r="H263" t="s">
        <v>739</v>
      </c>
      <c r="I263" t="s">
        <v>739</v>
      </c>
      <c r="J263" t="s">
        <v>710</v>
      </c>
      <c r="K263" t="s">
        <v>41</v>
      </c>
      <c r="L263" t="s">
        <v>41</v>
      </c>
      <c r="M263" t="s">
        <v>721</v>
      </c>
      <c r="N263" t="s">
        <v>39</v>
      </c>
      <c r="O263" t="s">
        <v>35</v>
      </c>
      <c r="P263" t="s">
        <v>721</v>
      </c>
      <c r="Q263" t="s">
        <v>39</v>
      </c>
      <c r="R263" t="s">
        <v>35</v>
      </c>
      <c r="S263" t="s">
        <v>710</v>
      </c>
      <c r="T263" t="s">
        <v>41</v>
      </c>
      <c r="U263" t="s">
        <v>41</v>
      </c>
      <c r="V263" t="s">
        <v>710</v>
      </c>
      <c r="W263" t="s">
        <v>41</v>
      </c>
      <c r="X263" t="s">
        <v>41</v>
      </c>
    </row>
    <row r="264" spans="1:24" hidden="1" x14ac:dyDescent="0.25">
      <c r="A264">
        <v>1819026</v>
      </c>
      <c r="B264" s="12">
        <v>19647330125641</v>
      </c>
      <c r="C264" t="s">
        <v>60</v>
      </c>
      <c r="D264" t="s">
        <v>721</v>
      </c>
      <c r="E264" t="s">
        <v>739</v>
      </c>
      <c r="F264" t="s">
        <v>739</v>
      </c>
      <c r="G264" t="s">
        <v>721</v>
      </c>
      <c r="H264" t="s">
        <v>739</v>
      </c>
      <c r="I264" t="s">
        <v>739</v>
      </c>
      <c r="J264" t="s">
        <v>710</v>
      </c>
      <c r="K264" t="s">
        <v>41</v>
      </c>
      <c r="L264" t="s">
        <v>41</v>
      </c>
      <c r="M264" t="s">
        <v>721</v>
      </c>
      <c r="N264" t="s">
        <v>39</v>
      </c>
      <c r="O264" t="s">
        <v>35</v>
      </c>
      <c r="P264" t="s">
        <v>721</v>
      </c>
      <c r="Q264" t="s">
        <v>39</v>
      </c>
      <c r="R264" t="s">
        <v>35</v>
      </c>
      <c r="S264" t="s">
        <v>710</v>
      </c>
      <c r="T264" t="s">
        <v>41</v>
      </c>
      <c r="U264" t="s">
        <v>41</v>
      </c>
      <c r="V264" t="s">
        <v>710</v>
      </c>
      <c r="W264" t="s">
        <v>41</v>
      </c>
      <c r="X264" t="s">
        <v>41</v>
      </c>
    </row>
    <row r="265" spans="1:24" hidden="1" x14ac:dyDescent="0.25">
      <c r="A265">
        <v>2122001</v>
      </c>
      <c r="B265" s="12" t="s">
        <v>415</v>
      </c>
      <c r="C265" t="s">
        <v>58</v>
      </c>
      <c r="D265" t="s">
        <v>721</v>
      </c>
      <c r="E265" t="s">
        <v>739</v>
      </c>
      <c r="F265" t="s">
        <v>739</v>
      </c>
      <c r="G265" t="s">
        <v>721</v>
      </c>
      <c r="H265" t="s">
        <v>739</v>
      </c>
      <c r="I265" t="s">
        <v>739</v>
      </c>
      <c r="J265" t="s">
        <v>710</v>
      </c>
      <c r="K265" t="s">
        <v>41</v>
      </c>
      <c r="L265" t="s">
        <v>41</v>
      </c>
      <c r="M265" t="s">
        <v>735</v>
      </c>
      <c r="N265" t="s">
        <v>41</v>
      </c>
      <c r="O265" t="s">
        <v>41</v>
      </c>
      <c r="P265" t="s">
        <v>735</v>
      </c>
      <c r="Q265" t="s">
        <v>41</v>
      </c>
      <c r="R265" t="s">
        <v>41</v>
      </c>
      <c r="S265" t="s">
        <v>710</v>
      </c>
      <c r="T265" t="s">
        <v>41</v>
      </c>
      <c r="U265" t="s">
        <v>41</v>
      </c>
      <c r="V265" t="s">
        <v>710</v>
      </c>
      <c r="W265" t="s">
        <v>41</v>
      </c>
      <c r="X265" t="s">
        <v>41</v>
      </c>
    </row>
    <row r="266" spans="1:24" hidden="1" x14ac:dyDescent="0.25">
      <c r="A266">
        <v>1213019</v>
      </c>
      <c r="B266" s="12">
        <v>1613090101212</v>
      </c>
      <c r="C266" t="s">
        <v>49</v>
      </c>
      <c r="D266" t="s">
        <v>721</v>
      </c>
      <c r="E266" t="s">
        <v>739</v>
      </c>
      <c r="F266" t="s">
        <v>739</v>
      </c>
      <c r="G266" t="s">
        <v>721</v>
      </c>
      <c r="H266" t="s">
        <v>739</v>
      </c>
      <c r="I266" t="s">
        <v>739</v>
      </c>
      <c r="J266" t="s">
        <v>710</v>
      </c>
      <c r="K266" t="s">
        <v>41</v>
      </c>
      <c r="L266" t="s">
        <v>41</v>
      </c>
      <c r="M266" t="s">
        <v>721</v>
      </c>
      <c r="N266" t="s">
        <v>39</v>
      </c>
      <c r="O266" t="s">
        <v>35</v>
      </c>
      <c r="P266" t="s">
        <v>721</v>
      </c>
      <c r="Q266" t="s">
        <v>39</v>
      </c>
      <c r="R266" t="s">
        <v>35</v>
      </c>
      <c r="S266" t="s">
        <v>710</v>
      </c>
      <c r="T266" t="s">
        <v>41</v>
      </c>
      <c r="U266" t="s">
        <v>41</v>
      </c>
      <c r="V266" t="s">
        <v>710</v>
      </c>
      <c r="W266" t="s">
        <v>41</v>
      </c>
      <c r="X266" t="s">
        <v>41</v>
      </c>
    </row>
    <row r="267" spans="1:24" hidden="1" x14ac:dyDescent="0.25">
      <c r="A267">
        <v>2223001</v>
      </c>
      <c r="B267" s="12" t="s">
        <v>418</v>
      </c>
      <c r="C267" t="s">
        <v>69</v>
      </c>
      <c r="D267" t="s">
        <v>721</v>
      </c>
      <c r="E267" t="s">
        <v>739</v>
      </c>
      <c r="F267" t="s">
        <v>739</v>
      </c>
      <c r="G267" t="s">
        <v>735</v>
      </c>
      <c r="H267" t="s">
        <v>41</v>
      </c>
      <c r="I267" t="s">
        <v>41</v>
      </c>
      <c r="J267" t="s">
        <v>710</v>
      </c>
      <c r="K267" t="s">
        <v>41</v>
      </c>
      <c r="L267" t="s">
        <v>41</v>
      </c>
      <c r="M267" t="s">
        <v>735</v>
      </c>
      <c r="N267" t="s">
        <v>41</v>
      </c>
      <c r="O267" t="s">
        <v>41</v>
      </c>
      <c r="P267" t="s">
        <v>735</v>
      </c>
      <c r="Q267" t="s">
        <v>41</v>
      </c>
      <c r="R267" t="s">
        <v>41</v>
      </c>
      <c r="S267" t="s">
        <v>710</v>
      </c>
      <c r="T267" t="s">
        <v>41</v>
      </c>
      <c r="U267" t="s">
        <v>41</v>
      </c>
      <c r="V267" t="s">
        <v>710</v>
      </c>
      <c r="W267" t="s">
        <v>41</v>
      </c>
      <c r="X267" t="s">
        <v>41</v>
      </c>
    </row>
    <row r="268" spans="1:24" hidden="1" x14ac:dyDescent="0.25">
      <c r="A268">
        <v>1718004</v>
      </c>
      <c r="B268" s="12">
        <v>1611920127696</v>
      </c>
      <c r="C268" t="s">
        <v>83</v>
      </c>
      <c r="D268" t="s">
        <v>721</v>
      </c>
      <c r="E268" t="s">
        <v>739</v>
      </c>
      <c r="F268" t="s">
        <v>739</v>
      </c>
      <c r="G268" t="s">
        <v>721</v>
      </c>
      <c r="H268" t="s">
        <v>739</v>
      </c>
      <c r="I268" t="s">
        <v>739</v>
      </c>
      <c r="J268" t="s">
        <v>710</v>
      </c>
      <c r="K268" t="s">
        <v>41</v>
      </c>
      <c r="L268" t="s">
        <v>41</v>
      </c>
      <c r="M268" t="s">
        <v>710</v>
      </c>
      <c r="N268" t="s">
        <v>41</v>
      </c>
      <c r="O268" t="s">
        <v>41</v>
      </c>
      <c r="P268" t="s">
        <v>710</v>
      </c>
      <c r="Q268" t="s">
        <v>41</v>
      </c>
      <c r="R268" t="s">
        <v>41</v>
      </c>
      <c r="S268" t="s">
        <v>710</v>
      </c>
      <c r="T268" t="s">
        <v>41</v>
      </c>
      <c r="U268" t="s">
        <v>41</v>
      </c>
      <c r="V268" t="s">
        <v>710</v>
      </c>
      <c r="W268" t="s">
        <v>41</v>
      </c>
      <c r="X268" t="s">
        <v>41</v>
      </c>
    </row>
    <row r="269" spans="1:24" hidden="1" x14ac:dyDescent="0.25">
      <c r="A269">
        <v>1819084</v>
      </c>
      <c r="B269" s="12">
        <v>1771800138289</v>
      </c>
      <c r="C269" t="s">
        <v>60</v>
      </c>
      <c r="D269" t="s">
        <v>721</v>
      </c>
      <c r="E269" t="s">
        <v>739</v>
      </c>
      <c r="F269" t="s">
        <v>739</v>
      </c>
      <c r="G269" t="s">
        <v>721</v>
      </c>
      <c r="H269" t="s">
        <v>739</v>
      </c>
      <c r="I269" t="s">
        <v>739</v>
      </c>
      <c r="J269" t="s">
        <v>710</v>
      </c>
      <c r="K269" t="s">
        <v>41</v>
      </c>
      <c r="L269" t="s">
        <v>41</v>
      </c>
      <c r="M269" t="s">
        <v>721</v>
      </c>
      <c r="N269" t="s">
        <v>39</v>
      </c>
      <c r="O269" t="s">
        <v>35</v>
      </c>
      <c r="P269" t="s">
        <v>721</v>
      </c>
      <c r="Q269" t="s">
        <v>39</v>
      </c>
      <c r="R269" t="s">
        <v>35</v>
      </c>
      <c r="S269" t="s">
        <v>721</v>
      </c>
      <c r="T269" t="s">
        <v>39</v>
      </c>
      <c r="U269" t="s">
        <v>35</v>
      </c>
      <c r="V269" t="s">
        <v>710</v>
      </c>
      <c r="W269" t="s">
        <v>41</v>
      </c>
      <c r="X269" t="s">
        <v>41</v>
      </c>
    </row>
    <row r="270" spans="1:24" hidden="1" x14ac:dyDescent="0.25">
      <c r="A270">
        <v>1213008</v>
      </c>
      <c r="B270" s="12">
        <v>1100176002000</v>
      </c>
      <c r="C270" t="s">
        <v>49</v>
      </c>
      <c r="D270" t="s">
        <v>721</v>
      </c>
      <c r="E270" t="s">
        <v>739</v>
      </c>
      <c r="F270" t="s">
        <v>739</v>
      </c>
      <c r="G270" t="s">
        <v>721</v>
      </c>
      <c r="H270" t="s">
        <v>739</v>
      </c>
      <c r="I270" t="s">
        <v>739</v>
      </c>
      <c r="J270" t="s">
        <v>721</v>
      </c>
      <c r="K270" t="s">
        <v>39</v>
      </c>
      <c r="L270" t="s">
        <v>35</v>
      </c>
      <c r="M270" t="s">
        <v>721</v>
      </c>
      <c r="N270" t="s">
        <v>39</v>
      </c>
      <c r="O270" t="s">
        <v>35</v>
      </c>
      <c r="P270" t="s">
        <v>721</v>
      </c>
      <c r="Q270" t="s">
        <v>39</v>
      </c>
      <c r="R270" t="s">
        <v>35</v>
      </c>
      <c r="S270" t="s">
        <v>721</v>
      </c>
      <c r="T270" t="s">
        <v>39</v>
      </c>
      <c r="U270" t="s">
        <v>35</v>
      </c>
      <c r="V270" t="s">
        <v>710</v>
      </c>
      <c r="W270" t="s">
        <v>41</v>
      </c>
      <c r="X270" t="s">
        <v>41</v>
      </c>
    </row>
    <row r="271" spans="1:24" hidden="1" x14ac:dyDescent="0.25">
      <c r="A271">
        <v>607005</v>
      </c>
      <c r="B271" s="12">
        <v>1611920108670</v>
      </c>
      <c r="C271" t="s">
        <v>147</v>
      </c>
      <c r="D271" t="s">
        <v>721</v>
      </c>
      <c r="E271" t="s">
        <v>739</v>
      </c>
      <c r="F271" t="s">
        <v>739</v>
      </c>
      <c r="G271" t="s">
        <v>721</v>
      </c>
      <c r="H271" t="s">
        <v>739</v>
      </c>
      <c r="I271" t="s">
        <v>739</v>
      </c>
      <c r="J271" t="s">
        <v>721</v>
      </c>
      <c r="K271" t="s">
        <v>39</v>
      </c>
      <c r="L271" t="s">
        <v>35</v>
      </c>
      <c r="M271" t="s">
        <v>721</v>
      </c>
      <c r="N271" t="s">
        <v>39</v>
      </c>
      <c r="O271" t="s">
        <v>35</v>
      </c>
      <c r="P271" t="s">
        <v>721</v>
      </c>
      <c r="Q271" t="s">
        <v>39</v>
      </c>
      <c r="R271" t="s">
        <v>35</v>
      </c>
      <c r="S271" t="s">
        <v>721</v>
      </c>
      <c r="T271" t="s">
        <v>39</v>
      </c>
      <c r="U271" t="s">
        <v>35</v>
      </c>
      <c r="V271" t="s">
        <v>710</v>
      </c>
      <c r="W271" t="s">
        <v>41</v>
      </c>
      <c r="X271" t="s">
        <v>41</v>
      </c>
    </row>
    <row r="272" spans="1:24" hidden="1" x14ac:dyDescent="0.25">
      <c r="A272">
        <v>607007</v>
      </c>
      <c r="B272" s="12">
        <v>7617960101477</v>
      </c>
      <c r="C272" t="s">
        <v>147</v>
      </c>
      <c r="D272" t="s">
        <v>721</v>
      </c>
      <c r="E272" t="s">
        <v>739</v>
      </c>
      <c r="F272" t="s">
        <v>739</v>
      </c>
      <c r="G272" t="s">
        <v>721</v>
      </c>
      <c r="H272" t="s">
        <v>739</v>
      </c>
      <c r="I272" t="s">
        <v>739</v>
      </c>
      <c r="J272" t="s">
        <v>710</v>
      </c>
      <c r="K272" t="s">
        <v>41</v>
      </c>
      <c r="L272" t="s">
        <v>41</v>
      </c>
      <c r="M272" t="s">
        <v>721</v>
      </c>
      <c r="N272" t="s">
        <v>39</v>
      </c>
      <c r="O272" t="s">
        <v>35</v>
      </c>
      <c r="P272" t="s">
        <v>721</v>
      </c>
      <c r="Q272" t="s">
        <v>39</v>
      </c>
      <c r="R272" t="s">
        <v>35</v>
      </c>
      <c r="S272" t="s">
        <v>721</v>
      </c>
      <c r="T272" t="s">
        <v>39</v>
      </c>
      <c r="U272" t="s">
        <v>35</v>
      </c>
      <c r="V272" t="s">
        <v>710</v>
      </c>
      <c r="W272" t="s">
        <v>41</v>
      </c>
      <c r="X272" t="s">
        <v>41</v>
      </c>
    </row>
    <row r="273" spans="1:24" hidden="1" x14ac:dyDescent="0.25">
      <c r="A273">
        <v>1011030</v>
      </c>
      <c r="B273" s="12">
        <v>37683380106799</v>
      </c>
      <c r="C273" t="s">
        <v>76</v>
      </c>
      <c r="D273" t="s">
        <v>721</v>
      </c>
      <c r="E273" t="s">
        <v>739</v>
      </c>
      <c r="F273" t="s">
        <v>739</v>
      </c>
      <c r="G273" t="s">
        <v>721</v>
      </c>
      <c r="H273" t="s">
        <v>739</v>
      </c>
      <c r="I273" t="s">
        <v>739</v>
      </c>
      <c r="J273" t="s">
        <v>710</v>
      </c>
      <c r="K273" t="s">
        <v>41</v>
      </c>
      <c r="L273" t="s">
        <v>41</v>
      </c>
      <c r="M273" t="s">
        <v>721</v>
      </c>
      <c r="N273" t="s">
        <v>39</v>
      </c>
      <c r="O273" t="s">
        <v>35</v>
      </c>
      <c r="P273" t="s">
        <v>721</v>
      </c>
      <c r="Q273" t="s">
        <v>39</v>
      </c>
      <c r="R273" t="s">
        <v>35</v>
      </c>
      <c r="S273" t="s">
        <v>710</v>
      </c>
      <c r="T273" t="s">
        <v>41</v>
      </c>
      <c r="U273" t="s">
        <v>41</v>
      </c>
      <c r="V273" t="s">
        <v>710</v>
      </c>
      <c r="W273" t="s">
        <v>41</v>
      </c>
      <c r="X273" t="s">
        <v>41</v>
      </c>
    </row>
    <row r="274" spans="1:24" hidden="1" x14ac:dyDescent="0.25">
      <c r="A274">
        <v>1819061</v>
      </c>
      <c r="B274" s="12">
        <v>37680230138073</v>
      </c>
      <c r="C274" t="s">
        <v>60</v>
      </c>
      <c r="D274" t="s">
        <v>721</v>
      </c>
      <c r="E274" t="s">
        <v>739</v>
      </c>
      <c r="F274" t="s">
        <v>739</v>
      </c>
      <c r="G274" t="s">
        <v>721</v>
      </c>
      <c r="H274" t="s">
        <v>739</v>
      </c>
      <c r="I274" t="s">
        <v>739</v>
      </c>
      <c r="J274" t="s">
        <v>710</v>
      </c>
      <c r="K274" t="s">
        <v>41</v>
      </c>
      <c r="L274" t="s">
        <v>41</v>
      </c>
      <c r="M274" t="s">
        <v>721</v>
      </c>
      <c r="N274" t="s">
        <v>39</v>
      </c>
      <c r="O274" t="s">
        <v>35</v>
      </c>
      <c r="P274" t="s">
        <v>721</v>
      </c>
      <c r="Q274" t="s">
        <v>39</v>
      </c>
      <c r="R274" t="s">
        <v>35</v>
      </c>
      <c r="S274" t="s">
        <v>710</v>
      </c>
      <c r="T274" t="s">
        <v>41</v>
      </c>
      <c r="U274" t="s">
        <v>41</v>
      </c>
      <c r="V274" t="s">
        <v>710</v>
      </c>
      <c r="W274" t="s">
        <v>41</v>
      </c>
      <c r="X274" t="s">
        <v>41</v>
      </c>
    </row>
    <row r="275" spans="1:24" hidden="1" x14ac:dyDescent="0.25">
      <c r="A275">
        <v>1213009</v>
      </c>
      <c r="B275" s="12">
        <v>1612590115592</v>
      </c>
      <c r="C275" t="s">
        <v>49</v>
      </c>
      <c r="D275" t="s">
        <v>721</v>
      </c>
      <c r="E275" t="s">
        <v>739</v>
      </c>
      <c r="F275" t="s">
        <v>739</v>
      </c>
      <c r="G275" t="s">
        <v>721</v>
      </c>
      <c r="H275" t="s">
        <v>739</v>
      </c>
      <c r="I275" t="s">
        <v>739</v>
      </c>
      <c r="J275" t="s">
        <v>710</v>
      </c>
      <c r="K275" t="s">
        <v>41</v>
      </c>
      <c r="L275" t="s">
        <v>41</v>
      </c>
      <c r="M275" t="s">
        <v>721</v>
      </c>
      <c r="N275" t="s">
        <v>39</v>
      </c>
      <c r="O275" t="s">
        <v>35</v>
      </c>
      <c r="P275" t="s">
        <v>721</v>
      </c>
      <c r="Q275" t="s">
        <v>39</v>
      </c>
      <c r="R275" t="s">
        <v>35</v>
      </c>
      <c r="S275" t="s">
        <v>721</v>
      </c>
      <c r="T275" t="s">
        <v>39</v>
      </c>
      <c r="U275" t="s">
        <v>35</v>
      </c>
      <c r="V275" t="s">
        <v>710</v>
      </c>
      <c r="W275" t="s">
        <v>41</v>
      </c>
      <c r="X275" t="s">
        <v>41</v>
      </c>
    </row>
    <row r="276" spans="1:24" hidden="1" x14ac:dyDescent="0.25">
      <c r="A276">
        <v>1617004</v>
      </c>
      <c r="B276" s="12">
        <v>30103060133983</v>
      </c>
      <c r="C276" t="s">
        <v>96</v>
      </c>
      <c r="D276" t="s">
        <v>721</v>
      </c>
      <c r="E276" t="s">
        <v>739</v>
      </c>
      <c r="F276" t="s">
        <v>739</v>
      </c>
      <c r="G276" t="s">
        <v>721</v>
      </c>
      <c r="H276" t="s">
        <v>739</v>
      </c>
      <c r="I276" t="s">
        <v>739</v>
      </c>
      <c r="J276" t="s">
        <v>710</v>
      </c>
      <c r="K276" t="s">
        <v>41</v>
      </c>
      <c r="L276" t="s">
        <v>41</v>
      </c>
      <c r="M276" t="s">
        <v>721</v>
      </c>
      <c r="N276" t="s">
        <v>39</v>
      </c>
      <c r="O276" t="s">
        <v>36</v>
      </c>
      <c r="P276" t="s">
        <v>721</v>
      </c>
      <c r="Q276" t="s">
        <v>39</v>
      </c>
      <c r="R276" t="s">
        <v>35</v>
      </c>
      <c r="S276" t="s">
        <v>710</v>
      </c>
      <c r="T276" t="s">
        <v>41</v>
      </c>
      <c r="U276" t="s">
        <v>41</v>
      </c>
      <c r="V276" t="s">
        <v>710</v>
      </c>
      <c r="W276" t="s">
        <v>41</v>
      </c>
      <c r="X276" t="s">
        <v>41</v>
      </c>
    </row>
    <row r="277" spans="1:24" hidden="1" x14ac:dyDescent="0.25">
      <c r="A277">
        <v>1314015</v>
      </c>
      <c r="B277" s="12">
        <v>19646670123174</v>
      </c>
      <c r="C277" t="s">
        <v>131</v>
      </c>
      <c r="D277" t="s">
        <v>721</v>
      </c>
      <c r="E277" t="s">
        <v>739</v>
      </c>
      <c r="F277" t="s">
        <v>739</v>
      </c>
      <c r="G277" t="s">
        <v>721</v>
      </c>
      <c r="H277" t="s">
        <v>739</v>
      </c>
      <c r="I277" t="s">
        <v>739</v>
      </c>
      <c r="J277" t="s">
        <v>710</v>
      </c>
      <c r="K277" t="s">
        <v>41</v>
      </c>
      <c r="L277" t="s">
        <v>41</v>
      </c>
      <c r="M277" t="s">
        <v>721</v>
      </c>
      <c r="N277" t="s">
        <v>39</v>
      </c>
      <c r="O277" t="s">
        <v>36</v>
      </c>
      <c r="P277" t="s">
        <v>710</v>
      </c>
      <c r="Q277" t="s">
        <v>41</v>
      </c>
      <c r="R277" t="s">
        <v>41</v>
      </c>
      <c r="S277" t="s">
        <v>710</v>
      </c>
      <c r="T277" t="s">
        <v>41</v>
      </c>
      <c r="U277" t="s">
        <v>41</v>
      </c>
      <c r="V277" t="s">
        <v>710</v>
      </c>
      <c r="W277" t="s">
        <v>41</v>
      </c>
      <c r="X277" t="s">
        <v>41</v>
      </c>
    </row>
    <row r="278" spans="1:24" hidden="1" x14ac:dyDescent="0.25">
      <c r="A278">
        <v>708005</v>
      </c>
      <c r="B278" s="12">
        <v>19764970115725</v>
      </c>
      <c r="C278" t="s">
        <v>139</v>
      </c>
      <c r="D278" t="s">
        <v>721</v>
      </c>
      <c r="E278" t="s">
        <v>739</v>
      </c>
      <c r="F278" t="s">
        <v>739</v>
      </c>
      <c r="G278" t="s">
        <v>721</v>
      </c>
      <c r="H278" t="s">
        <v>739</v>
      </c>
      <c r="I278" t="s">
        <v>739</v>
      </c>
      <c r="J278" t="s">
        <v>710</v>
      </c>
      <c r="K278" t="s">
        <v>41</v>
      </c>
      <c r="L278" t="s">
        <v>41</v>
      </c>
      <c r="M278" t="s">
        <v>710</v>
      </c>
      <c r="N278" t="s">
        <v>41</v>
      </c>
      <c r="O278" t="s">
        <v>41</v>
      </c>
      <c r="P278" t="s">
        <v>710</v>
      </c>
      <c r="Q278" t="s">
        <v>41</v>
      </c>
      <c r="R278" t="s">
        <v>41</v>
      </c>
      <c r="S278" t="s">
        <v>710</v>
      </c>
      <c r="T278" t="s">
        <v>41</v>
      </c>
      <c r="U278" t="s">
        <v>41</v>
      </c>
      <c r="V278" t="s">
        <v>710</v>
      </c>
      <c r="W278" t="s">
        <v>41</v>
      </c>
      <c r="X278" t="s">
        <v>41</v>
      </c>
    </row>
    <row r="279" spans="1:24" hidden="1" x14ac:dyDescent="0.25">
      <c r="A279">
        <v>1314016</v>
      </c>
      <c r="B279" s="12">
        <v>1612590130633</v>
      </c>
      <c r="C279" t="s">
        <v>131</v>
      </c>
      <c r="D279" t="s">
        <v>721</v>
      </c>
      <c r="E279" t="s">
        <v>739</v>
      </c>
      <c r="F279" t="s">
        <v>739</v>
      </c>
      <c r="G279" t="s">
        <v>721</v>
      </c>
      <c r="H279" t="s">
        <v>739</v>
      </c>
      <c r="I279" t="s">
        <v>739</v>
      </c>
      <c r="J279" t="s">
        <v>710</v>
      </c>
      <c r="K279" t="s">
        <v>41</v>
      </c>
      <c r="L279" t="s">
        <v>41</v>
      </c>
      <c r="M279" t="s">
        <v>710</v>
      </c>
      <c r="N279" t="s">
        <v>41</v>
      </c>
      <c r="O279" t="s">
        <v>41</v>
      </c>
      <c r="P279" t="s">
        <v>710</v>
      </c>
      <c r="Q279" t="s">
        <v>41</v>
      </c>
      <c r="R279" t="s">
        <v>41</v>
      </c>
      <c r="S279" t="s">
        <v>721</v>
      </c>
      <c r="T279" t="s">
        <v>39</v>
      </c>
      <c r="U279" t="s">
        <v>35</v>
      </c>
      <c r="V279" t="s">
        <v>710</v>
      </c>
      <c r="W279" t="s">
        <v>41</v>
      </c>
      <c r="X279" t="s">
        <v>41</v>
      </c>
    </row>
    <row r="280" spans="1:24" hidden="1" x14ac:dyDescent="0.25">
      <c r="A280">
        <v>1314017</v>
      </c>
      <c r="B280" s="12">
        <v>1612590108944</v>
      </c>
      <c r="C280" t="s">
        <v>131</v>
      </c>
      <c r="D280" t="s">
        <v>721</v>
      </c>
      <c r="E280" t="s">
        <v>739</v>
      </c>
      <c r="F280" t="s">
        <v>739</v>
      </c>
      <c r="G280" t="s">
        <v>721</v>
      </c>
      <c r="H280" t="s">
        <v>739</v>
      </c>
      <c r="I280" t="s">
        <v>739</v>
      </c>
      <c r="J280" t="s">
        <v>710</v>
      </c>
      <c r="K280" t="s">
        <v>41</v>
      </c>
      <c r="L280" t="s">
        <v>41</v>
      </c>
      <c r="M280" t="s">
        <v>710</v>
      </c>
      <c r="N280" t="s">
        <v>41</v>
      </c>
      <c r="O280" t="s">
        <v>41</v>
      </c>
      <c r="P280" t="s">
        <v>710</v>
      </c>
      <c r="Q280" t="s">
        <v>41</v>
      </c>
      <c r="R280" t="s">
        <v>41</v>
      </c>
      <c r="S280" t="s">
        <v>710</v>
      </c>
      <c r="T280" t="s">
        <v>39</v>
      </c>
      <c r="U280" t="s">
        <v>35</v>
      </c>
      <c r="V280" t="s">
        <v>710</v>
      </c>
      <c r="W280" t="s">
        <v>41</v>
      </c>
      <c r="X280" t="s">
        <v>41</v>
      </c>
    </row>
    <row r="281" spans="1:24" hidden="1" x14ac:dyDescent="0.25">
      <c r="A281">
        <v>2021027</v>
      </c>
      <c r="B281" s="12" t="s">
        <v>461</v>
      </c>
      <c r="C281" t="s">
        <v>125</v>
      </c>
      <c r="D281" t="s">
        <v>721</v>
      </c>
      <c r="E281" t="s">
        <v>739</v>
      </c>
      <c r="F281" t="s">
        <v>739</v>
      </c>
      <c r="G281" t="s">
        <v>721</v>
      </c>
      <c r="H281" t="s">
        <v>739</v>
      </c>
      <c r="I281" t="s">
        <v>739</v>
      </c>
      <c r="J281" t="s">
        <v>721</v>
      </c>
      <c r="K281" t="s">
        <v>39</v>
      </c>
      <c r="L281" t="s">
        <v>35</v>
      </c>
      <c r="M281" t="s">
        <v>710</v>
      </c>
      <c r="N281" t="s">
        <v>41</v>
      </c>
      <c r="O281" t="s">
        <v>41</v>
      </c>
      <c r="P281" t="s">
        <v>710</v>
      </c>
      <c r="Q281" t="s">
        <v>41</v>
      </c>
      <c r="R281" t="s">
        <v>41</v>
      </c>
      <c r="S281" t="s">
        <v>710</v>
      </c>
      <c r="T281" t="s">
        <v>41</v>
      </c>
      <c r="U281" t="s">
        <v>41</v>
      </c>
      <c r="V281" t="s">
        <v>710</v>
      </c>
      <c r="W281" t="s">
        <v>41</v>
      </c>
      <c r="X281" t="s">
        <v>41</v>
      </c>
    </row>
    <row r="282" spans="1:24" hidden="1" x14ac:dyDescent="0.25">
      <c r="A282">
        <v>1617026</v>
      </c>
      <c r="B282" s="12">
        <v>1612590134015</v>
      </c>
      <c r="C282" t="s">
        <v>96</v>
      </c>
      <c r="D282" t="s">
        <v>721</v>
      </c>
      <c r="E282" t="s">
        <v>739</v>
      </c>
      <c r="F282" t="s">
        <v>739</v>
      </c>
      <c r="G282" t="s">
        <v>721</v>
      </c>
      <c r="H282" t="s">
        <v>739</v>
      </c>
      <c r="I282" t="s">
        <v>739</v>
      </c>
      <c r="J282" t="s">
        <v>710</v>
      </c>
      <c r="K282" t="s">
        <v>41</v>
      </c>
      <c r="L282" t="s">
        <v>41</v>
      </c>
      <c r="M282" t="s">
        <v>710</v>
      </c>
      <c r="N282" t="s">
        <v>41</v>
      </c>
      <c r="O282" t="s">
        <v>41</v>
      </c>
      <c r="P282" t="s">
        <v>710</v>
      </c>
      <c r="Q282" t="s">
        <v>41</v>
      </c>
      <c r="R282" t="s">
        <v>41</v>
      </c>
      <c r="S282" t="s">
        <v>710</v>
      </c>
      <c r="T282" t="s">
        <v>41</v>
      </c>
      <c r="U282" t="s">
        <v>41</v>
      </c>
      <c r="V282" t="s">
        <v>710</v>
      </c>
      <c r="W282" t="s">
        <v>41</v>
      </c>
      <c r="X282" t="s">
        <v>41</v>
      </c>
    </row>
    <row r="283" spans="1:24" hidden="1" x14ac:dyDescent="0.25">
      <c r="A283">
        <v>1213029</v>
      </c>
      <c r="B283" s="12">
        <v>1612590126748</v>
      </c>
      <c r="C283" t="s">
        <v>49</v>
      </c>
      <c r="D283" t="s">
        <v>721</v>
      </c>
      <c r="E283" t="s">
        <v>739</v>
      </c>
      <c r="F283" t="s">
        <v>739</v>
      </c>
      <c r="G283" t="s">
        <v>721</v>
      </c>
      <c r="H283" t="s">
        <v>739</v>
      </c>
      <c r="I283" t="s">
        <v>739</v>
      </c>
      <c r="J283" t="s">
        <v>721</v>
      </c>
      <c r="K283" t="s">
        <v>39</v>
      </c>
      <c r="L283" t="s">
        <v>35</v>
      </c>
      <c r="M283" t="s">
        <v>721</v>
      </c>
      <c r="N283" t="s">
        <v>39</v>
      </c>
      <c r="O283" t="s">
        <v>35</v>
      </c>
      <c r="P283" t="s">
        <v>721</v>
      </c>
      <c r="Q283" t="s">
        <v>39</v>
      </c>
      <c r="R283" t="s">
        <v>35</v>
      </c>
      <c r="S283" t="s">
        <v>721</v>
      </c>
      <c r="T283" t="s">
        <v>39</v>
      </c>
      <c r="U283" t="s">
        <v>35</v>
      </c>
      <c r="V283" t="s">
        <v>710</v>
      </c>
      <c r="W283" t="s">
        <v>41</v>
      </c>
      <c r="X283" t="s">
        <v>41</v>
      </c>
    </row>
    <row r="284" spans="1:24" hidden="1" x14ac:dyDescent="0.25">
      <c r="A284">
        <v>1415025</v>
      </c>
      <c r="B284" s="12">
        <v>37684113731304</v>
      </c>
      <c r="C284" t="s">
        <v>53</v>
      </c>
      <c r="D284" t="s">
        <v>721</v>
      </c>
      <c r="E284" t="s">
        <v>739</v>
      </c>
      <c r="F284" t="s">
        <v>739</v>
      </c>
      <c r="G284" t="s">
        <v>721</v>
      </c>
      <c r="H284" t="s">
        <v>739</v>
      </c>
      <c r="I284" t="s">
        <v>739</v>
      </c>
      <c r="J284" t="s">
        <v>710</v>
      </c>
      <c r="K284" t="s">
        <v>41</v>
      </c>
      <c r="L284" t="s">
        <v>41</v>
      </c>
      <c r="M284" t="s">
        <v>721</v>
      </c>
      <c r="N284" t="s">
        <v>39</v>
      </c>
      <c r="O284" t="s">
        <v>35</v>
      </c>
      <c r="P284" t="s">
        <v>721</v>
      </c>
      <c r="Q284" t="s">
        <v>39</v>
      </c>
      <c r="R284" t="s">
        <v>35</v>
      </c>
      <c r="S284" t="s">
        <v>710</v>
      </c>
      <c r="T284" t="s">
        <v>41</v>
      </c>
      <c r="U284" t="s">
        <v>41</v>
      </c>
      <c r="V284" t="s">
        <v>710</v>
      </c>
      <c r="W284" t="s">
        <v>41</v>
      </c>
      <c r="X284" t="s">
        <v>41</v>
      </c>
    </row>
    <row r="285" spans="1:24" hidden="1" x14ac:dyDescent="0.25">
      <c r="A285">
        <v>1718009</v>
      </c>
      <c r="B285" s="12">
        <v>19101996119945</v>
      </c>
      <c r="C285" t="s">
        <v>83</v>
      </c>
      <c r="D285" t="s">
        <v>721</v>
      </c>
      <c r="E285" t="s">
        <v>739</v>
      </c>
      <c r="F285" t="s">
        <v>739</v>
      </c>
      <c r="G285" t="s">
        <v>721</v>
      </c>
      <c r="H285" t="s">
        <v>739</v>
      </c>
      <c r="I285" t="s">
        <v>739</v>
      </c>
      <c r="J285" t="s">
        <v>710</v>
      </c>
      <c r="K285" t="s">
        <v>41</v>
      </c>
      <c r="L285" t="s">
        <v>41</v>
      </c>
      <c r="M285" t="s">
        <v>721</v>
      </c>
      <c r="N285" t="s">
        <v>39</v>
      </c>
      <c r="O285" t="s">
        <v>35</v>
      </c>
      <c r="P285" t="s">
        <v>721</v>
      </c>
      <c r="Q285" t="s">
        <v>39</v>
      </c>
      <c r="R285" t="s">
        <v>35</v>
      </c>
      <c r="S285" t="s">
        <v>710</v>
      </c>
      <c r="T285" t="s">
        <v>41</v>
      </c>
      <c r="U285" t="s">
        <v>41</v>
      </c>
      <c r="V285" t="s">
        <v>710</v>
      </c>
      <c r="W285" t="s">
        <v>41</v>
      </c>
      <c r="X285" t="s">
        <v>41</v>
      </c>
    </row>
    <row r="286" spans="1:24" hidden="1" x14ac:dyDescent="0.25">
      <c r="A286">
        <v>1415026</v>
      </c>
      <c r="B286" s="12">
        <v>30768930130765</v>
      </c>
      <c r="C286" t="s">
        <v>102</v>
      </c>
      <c r="D286" t="s">
        <v>721</v>
      </c>
      <c r="E286" t="s">
        <v>739</v>
      </c>
      <c r="F286" t="s">
        <v>739</v>
      </c>
      <c r="G286" t="s">
        <v>721</v>
      </c>
      <c r="H286" t="s">
        <v>739</v>
      </c>
      <c r="I286" t="s">
        <v>739</v>
      </c>
      <c r="J286" t="s">
        <v>721</v>
      </c>
      <c r="K286" t="s">
        <v>39</v>
      </c>
      <c r="L286" t="s">
        <v>35</v>
      </c>
      <c r="M286" t="s">
        <v>721</v>
      </c>
      <c r="N286" t="s">
        <v>39</v>
      </c>
      <c r="O286" t="s">
        <v>35</v>
      </c>
      <c r="P286" t="s">
        <v>721</v>
      </c>
      <c r="Q286" t="s">
        <v>39</v>
      </c>
      <c r="R286" t="s">
        <v>35</v>
      </c>
      <c r="S286" t="s">
        <v>710</v>
      </c>
      <c r="T286" t="s">
        <v>41</v>
      </c>
      <c r="U286" t="s">
        <v>41</v>
      </c>
      <c r="V286" t="s">
        <v>710</v>
      </c>
      <c r="W286" t="s">
        <v>41</v>
      </c>
      <c r="X286" t="s">
        <v>41</v>
      </c>
    </row>
    <row r="287" spans="1:24" hidden="1" x14ac:dyDescent="0.25">
      <c r="A287">
        <v>1718010</v>
      </c>
      <c r="B287" s="12">
        <v>19101990115212</v>
      </c>
      <c r="C287" t="s">
        <v>83</v>
      </c>
      <c r="D287" t="s">
        <v>721</v>
      </c>
      <c r="E287" t="s">
        <v>739</v>
      </c>
      <c r="F287" t="s">
        <v>739</v>
      </c>
      <c r="G287" t="s">
        <v>721</v>
      </c>
      <c r="H287" t="s">
        <v>739</v>
      </c>
      <c r="I287" t="s">
        <v>739</v>
      </c>
      <c r="J287" t="s">
        <v>710</v>
      </c>
      <c r="K287" t="s">
        <v>41</v>
      </c>
      <c r="L287" t="s">
        <v>41</v>
      </c>
      <c r="M287" t="s">
        <v>721</v>
      </c>
      <c r="N287" t="s">
        <v>39</v>
      </c>
      <c r="O287" t="s">
        <v>35</v>
      </c>
      <c r="P287" t="s">
        <v>721</v>
      </c>
      <c r="Q287" t="s">
        <v>39</v>
      </c>
      <c r="R287" t="s">
        <v>35</v>
      </c>
      <c r="S287" t="s">
        <v>710</v>
      </c>
      <c r="T287" t="s">
        <v>41</v>
      </c>
      <c r="U287" t="s">
        <v>41</v>
      </c>
      <c r="V287" t="s">
        <v>710</v>
      </c>
      <c r="W287" t="s">
        <v>41</v>
      </c>
      <c r="X287" t="s">
        <v>41</v>
      </c>
    </row>
    <row r="288" spans="1:24" hidden="1" x14ac:dyDescent="0.25">
      <c r="A288">
        <v>1718011</v>
      </c>
      <c r="B288" s="12">
        <v>19101990115030</v>
      </c>
      <c r="C288" t="s">
        <v>83</v>
      </c>
      <c r="D288" t="s">
        <v>721</v>
      </c>
      <c r="E288" t="s">
        <v>739</v>
      </c>
      <c r="F288" t="s">
        <v>739</v>
      </c>
      <c r="G288" t="s">
        <v>721</v>
      </c>
      <c r="H288" t="s">
        <v>739</v>
      </c>
      <c r="I288" t="s">
        <v>739</v>
      </c>
      <c r="J288" t="s">
        <v>710</v>
      </c>
      <c r="K288" t="s">
        <v>41</v>
      </c>
      <c r="L288" t="s">
        <v>41</v>
      </c>
      <c r="M288" t="s">
        <v>721</v>
      </c>
      <c r="N288" t="s">
        <v>39</v>
      </c>
      <c r="O288" t="s">
        <v>35</v>
      </c>
      <c r="P288" t="s">
        <v>721</v>
      </c>
      <c r="Q288" t="s">
        <v>39</v>
      </c>
      <c r="R288" t="s">
        <v>35</v>
      </c>
      <c r="S288" t="s">
        <v>721</v>
      </c>
      <c r="T288" t="s">
        <v>39</v>
      </c>
      <c r="U288" t="s">
        <v>35</v>
      </c>
      <c r="V288" t="s">
        <v>710</v>
      </c>
      <c r="W288" t="s">
        <v>41</v>
      </c>
      <c r="X288" t="s">
        <v>41</v>
      </c>
    </row>
    <row r="289" spans="1:24" hidden="1" x14ac:dyDescent="0.25">
      <c r="A289">
        <v>1819062</v>
      </c>
      <c r="B289" s="12">
        <v>19101990137679</v>
      </c>
      <c r="C289" t="s">
        <v>60</v>
      </c>
      <c r="D289" t="s">
        <v>721</v>
      </c>
      <c r="E289" t="s">
        <v>739</v>
      </c>
      <c r="F289" t="s">
        <v>739</v>
      </c>
      <c r="G289" t="s">
        <v>721</v>
      </c>
      <c r="H289" t="s">
        <v>739</v>
      </c>
      <c r="I289" t="s">
        <v>739</v>
      </c>
      <c r="J289" t="s">
        <v>710</v>
      </c>
      <c r="K289" t="s">
        <v>41</v>
      </c>
      <c r="L289" t="s">
        <v>41</v>
      </c>
      <c r="M289" t="s">
        <v>721</v>
      </c>
      <c r="N289" t="s">
        <v>39</v>
      </c>
      <c r="O289" t="s">
        <v>35</v>
      </c>
      <c r="P289" t="s">
        <v>721</v>
      </c>
      <c r="Q289" t="s">
        <v>39</v>
      </c>
      <c r="R289" t="s">
        <v>35</v>
      </c>
      <c r="S289" t="s">
        <v>710</v>
      </c>
      <c r="T289" t="s">
        <v>41</v>
      </c>
      <c r="U289" t="s">
        <v>41</v>
      </c>
      <c r="V289" t="s">
        <v>710</v>
      </c>
      <c r="W289" t="s">
        <v>41</v>
      </c>
      <c r="X289" t="s">
        <v>41</v>
      </c>
    </row>
    <row r="290" spans="1:24" hidden="1" x14ac:dyDescent="0.25">
      <c r="A290">
        <v>1011031</v>
      </c>
      <c r="B290" s="12">
        <v>37683380109157</v>
      </c>
      <c r="C290" t="s">
        <v>76</v>
      </c>
      <c r="D290" t="s">
        <v>721</v>
      </c>
      <c r="E290" t="s">
        <v>739</v>
      </c>
      <c r="F290" t="s">
        <v>739</v>
      </c>
      <c r="G290" t="s">
        <v>721</v>
      </c>
      <c r="H290" t="s">
        <v>739</v>
      </c>
      <c r="I290" t="s">
        <v>739</v>
      </c>
      <c r="J290" t="s">
        <v>710</v>
      </c>
      <c r="K290" t="s">
        <v>41</v>
      </c>
      <c r="L290" t="s">
        <v>41</v>
      </c>
      <c r="M290" t="s">
        <v>721</v>
      </c>
      <c r="N290" t="s">
        <v>39</v>
      </c>
      <c r="O290" t="s">
        <v>35</v>
      </c>
      <c r="P290" t="s">
        <v>721</v>
      </c>
      <c r="Q290" t="s">
        <v>39</v>
      </c>
      <c r="R290" t="s">
        <v>35</v>
      </c>
      <c r="S290" t="s">
        <v>710</v>
      </c>
      <c r="T290" t="s">
        <v>41</v>
      </c>
      <c r="U290" t="s">
        <v>41</v>
      </c>
      <c r="V290" t="s">
        <v>710</v>
      </c>
      <c r="W290" t="s">
        <v>41</v>
      </c>
      <c r="X290" t="s">
        <v>41</v>
      </c>
    </row>
    <row r="291" spans="1:24" hidden="1" x14ac:dyDescent="0.25">
      <c r="A291">
        <v>1920033</v>
      </c>
      <c r="B291" s="12">
        <v>7100740114470</v>
      </c>
      <c r="C291" t="s">
        <v>155</v>
      </c>
      <c r="D291" t="s">
        <v>721</v>
      </c>
      <c r="E291" t="s">
        <v>739</v>
      </c>
      <c r="F291" t="s">
        <v>739</v>
      </c>
      <c r="G291" t="s">
        <v>721</v>
      </c>
      <c r="H291" t="s">
        <v>739</v>
      </c>
      <c r="I291" t="s">
        <v>739</v>
      </c>
      <c r="J291" t="s">
        <v>710</v>
      </c>
      <c r="K291" t="s">
        <v>41</v>
      </c>
      <c r="L291" t="s">
        <v>41</v>
      </c>
      <c r="M291" t="s">
        <v>710</v>
      </c>
      <c r="N291" t="s">
        <v>41</v>
      </c>
      <c r="O291" t="s">
        <v>41</v>
      </c>
      <c r="P291" t="s">
        <v>710</v>
      </c>
      <c r="Q291" t="s">
        <v>41</v>
      </c>
      <c r="R291" t="s">
        <v>41</v>
      </c>
      <c r="S291" t="s">
        <v>721</v>
      </c>
      <c r="T291" t="s">
        <v>36</v>
      </c>
      <c r="U291" t="s">
        <v>36</v>
      </c>
      <c r="V291" t="s">
        <v>710</v>
      </c>
      <c r="W291" t="s">
        <v>41</v>
      </c>
      <c r="X291" t="s">
        <v>41</v>
      </c>
    </row>
    <row r="292" spans="1:24" hidden="1" x14ac:dyDescent="0.25">
      <c r="A292">
        <v>2021028</v>
      </c>
      <c r="B292" s="12" t="s">
        <v>473</v>
      </c>
      <c r="C292" t="s">
        <v>125</v>
      </c>
      <c r="D292" t="s">
        <v>721</v>
      </c>
      <c r="E292" t="s">
        <v>739</v>
      </c>
      <c r="F292" t="s">
        <v>739</v>
      </c>
      <c r="G292" t="s">
        <v>721</v>
      </c>
      <c r="H292" t="s">
        <v>739</v>
      </c>
      <c r="I292" t="s">
        <v>739</v>
      </c>
      <c r="J292" t="s">
        <v>710</v>
      </c>
      <c r="K292" t="s">
        <v>41</v>
      </c>
      <c r="L292" t="s">
        <v>41</v>
      </c>
      <c r="M292" t="s">
        <v>710</v>
      </c>
      <c r="N292" t="s">
        <v>41</v>
      </c>
      <c r="O292" t="s">
        <v>41</v>
      </c>
      <c r="P292" t="s">
        <v>710</v>
      </c>
      <c r="Q292" t="s">
        <v>41</v>
      </c>
      <c r="R292" t="s">
        <v>41</v>
      </c>
      <c r="S292" t="s">
        <v>710</v>
      </c>
      <c r="T292" t="s">
        <v>41</v>
      </c>
      <c r="U292" t="s">
        <v>41</v>
      </c>
      <c r="V292" t="s">
        <v>710</v>
      </c>
      <c r="W292" t="s">
        <v>41</v>
      </c>
      <c r="X292" t="s">
        <v>41</v>
      </c>
    </row>
    <row r="293" spans="1:24" hidden="1" x14ac:dyDescent="0.25">
      <c r="A293">
        <v>1213030</v>
      </c>
      <c r="B293" s="12">
        <v>37683386113211</v>
      </c>
      <c r="C293" t="s">
        <v>49</v>
      </c>
      <c r="D293" t="s">
        <v>721</v>
      </c>
      <c r="E293" t="s">
        <v>739</v>
      </c>
      <c r="F293" t="s">
        <v>739</v>
      </c>
      <c r="G293" t="s">
        <v>721</v>
      </c>
      <c r="H293" t="s">
        <v>739</v>
      </c>
      <c r="I293" t="s">
        <v>739</v>
      </c>
      <c r="J293" t="s">
        <v>710</v>
      </c>
      <c r="K293" t="s">
        <v>41</v>
      </c>
      <c r="L293" t="s">
        <v>41</v>
      </c>
      <c r="M293" t="s">
        <v>721</v>
      </c>
      <c r="N293" t="s">
        <v>39</v>
      </c>
      <c r="O293" t="s">
        <v>35</v>
      </c>
      <c r="P293" t="s">
        <v>721</v>
      </c>
      <c r="Q293" t="s">
        <v>39</v>
      </c>
      <c r="R293" t="s">
        <v>35</v>
      </c>
      <c r="S293" t="s">
        <v>710</v>
      </c>
      <c r="T293" t="s">
        <v>41</v>
      </c>
      <c r="U293" t="s">
        <v>41</v>
      </c>
      <c r="V293" t="s">
        <v>710</v>
      </c>
      <c r="W293" t="s">
        <v>41</v>
      </c>
      <c r="X293" t="s">
        <v>41</v>
      </c>
    </row>
    <row r="294" spans="1:24" hidden="1" x14ac:dyDescent="0.25">
      <c r="A294">
        <v>2223011</v>
      </c>
      <c r="B294" s="12" t="s">
        <v>477</v>
      </c>
      <c r="C294" t="s">
        <v>69</v>
      </c>
      <c r="D294" t="s">
        <v>721</v>
      </c>
      <c r="E294" t="s">
        <v>739</v>
      </c>
      <c r="F294" t="s">
        <v>739</v>
      </c>
      <c r="G294" t="s">
        <v>721</v>
      </c>
      <c r="H294" t="s">
        <v>739</v>
      </c>
      <c r="I294" t="s">
        <v>739</v>
      </c>
      <c r="J294" t="s">
        <v>710</v>
      </c>
      <c r="K294" t="s">
        <v>41</v>
      </c>
      <c r="L294" t="s">
        <v>41</v>
      </c>
      <c r="M294" t="s">
        <v>735</v>
      </c>
      <c r="N294" t="s">
        <v>41</v>
      </c>
      <c r="O294" t="s">
        <v>41</v>
      </c>
      <c r="P294" t="s">
        <v>735</v>
      </c>
      <c r="Q294" t="s">
        <v>41</v>
      </c>
      <c r="R294" t="s">
        <v>41</v>
      </c>
      <c r="S294" t="s">
        <v>710</v>
      </c>
      <c r="T294" t="s">
        <v>41</v>
      </c>
      <c r="U294" t="s">
        <v>41</v>
      </c>
      <c r="V294" t="s">
        <v>710</v>
      </c>
      <c r="W294" t="s">
        <v>41</v>
      </c>
      <c r="X294" t="s">
        <v>41</v>
      </c>
    </row>
    <row r="295" spans="1:24" hidden="1" x14ac:dyDescent="0.25">
      <c r="A295">
        <v>2223008</v>
      </c>
      <c r="B295" s="12" t="s">
        <v>479</v>
      </c>
      <c r="C295" t="s">
        <v>69</v>
      </c>
      <c r="D295" t="s">
        <v>721</v>
      </c>
      <c r="E295" t="s">
        <v>739</v>
      </c>
      <c r="F295" t="s">
        <v>739</v>
      </c>
      <c r="G295" t="s">
        <v>721</v>
      </c>
      <c r="H295" t="s">
        <v>739</v>
      </c>
      <c r="I295" t="s">
        <v>739</v>
      </c>
      <c r="J295" t="s">
        <v>710</v>
      </c>
      <c r="K295" t="s">
        <v>41</v>
      </c>
      <c r="L295" t="s">
        <v>41</v>
      </c>
      <c r="M295" t="s">
        <v>735</v>
      </c>
      <c r="N295" t="s">
        <v>41</v>
      </c>
      <c r="O295" t="s">
        <v>41</v>
      </c>
      <c r="P295" t="s">
        <v>735</v>
      </c>
      <c r="Q295" t="s">
        <v>41</v>
      </c>
      <c r="R295" t="s">
        <v>41</v>
      </c>
      <c r="S295" t="s">
        <v>710</v>
      </c>
      <c r="T295" t="s">
        <v>41</v>
      </c>
      <c r="U295" t="s">
        <v>41</v>
      </c>
      <c r="V295" t="s">
        <v>710</v>
      </c>
      <c r="W295" t="s">
        <v>41</v>
      </c>
      <c r="X295" t="s">
        <v>41</v>
      </c>
    </row>
    <row r="296" spans="1:24" hidden="1" x14ac:dyDescent="0.25">
      <c r="A296">
        <v>2021029</v>
      </c>
      <c r="B296" s="12" t="s">
        <v>660</v>
      </c>
      <c r="C296" t="s">
        <v>125</v>
      </c>
      <c r="D296" t="s">
        <v>721</v>
      </c>
      <c r="E296" t="s">
        <v>739</v>
      </c>
      <c r="F296" t="s">
        <v>739</v>
      </c>
      <c r="G296" t="s">
        <v>721</v>
      </c>
      <c r="H296" t="s">
        <v>739</v>
      </c>
      <c r="I296" t="s">
        <v>739</v>
      </c>
      <c r="J296" t="s">
        <v>710</v>
      </c>
      <c r="K296" t="s">
        <v>41</v>
      </c>
      <c r="L296" t="s">
        <v>41</v>
      </c>
      <c r="M296" t="s">
        <v>721</v>
      </c>
      <c r="N296" t="s">
        <v>39</v>
      </c>
      <c r="O296" t="s">
        <v>35</v>
      </c>
      <c r="P296" t="s">
        <v>721</v>
      </c>
      <c r="Q296" t="s">
        <v>39</v>
      </c>
      <c r="R296" t="s">
        <v>35</v>
      </c>
      <c r="S296" t="s">
        <v>710</v>
      </c>
      <c r="T296" t="s">
        <v>41</v>
      </c>
      <c r="U296" t="s">
        <v>41</v>
      </c>
      <c r="V296" t="s">
        <v>710</v>
      </c>
      <c r="W296" t="s">
        <v>41</v>
      </c>
      <c r="X296" t="s">
        <v>41</v>
      </c>
    </row>
    <row r="297" spans="1:24" hidden="1" x14ac:dyDescent="0.25">
      <c r="A297">
        <v>910001</v>
      </c>
      <c r="B297" s="12">
        <v>36750440114389</v>
      </c>
      <c r="C297" t="s">
        <v>102</v>
      </c>
      <c r="D297" t="s">
        <v>721</v>
      </c>
      <c r="E297" t="s">
        <v>739</v>
      </c>
      <c r="F297" t="s">
        <v>739</v>
      </c>
      <c r="G297" t="s">
        <v>721</v>
      </c>
      <c r="H297" t="s">
        <v>739</v>
      </c>
      <c r="I297" t="s">
        <v>739</v>
      </c>
      <c r="J297" t="s">
        <v>721</v>
      </c>
      <c r="K297" t="s">
        <v>39</v>
      </c>
      <c r="L297" t="s">
        <v>35</v>
      </c>
      <c r="M297" t="s">
        <v>721</v>
      </c>
      <c r="N297" t="s">
        <v>39</v>
      </c>
      <c r="O297" t="s">
        <v>35</v>
      </c>
      <c r="P297" t="s">
        <v>721</v>
      </c>
      <c r="Q297" t="s">
        <v>39</v>
      </c>
      <c r="R297" t="s">
        <v>35</v>
      </c>
      <c r="S297" t="s">
        <v>710</v>
      </c>
      <c r="T297" t="s">
        <v>41</v>
      </c>
      <c r="U297" t="s">
        <v>41</v>
      </c>
      <c r="V297" t="s">
        <v>710</v>
      </c>
      <c r="W297" t="s">
        <v>41</v>
      </c>
      <c r="X297" t="s">
        <v>41</v>
      </c>
    </row>
    <row r="298" spans="1:24" hidden="1" x14ac:dyDescent="0.25">
      <c r="A298">
        <v>1819064</v>
      </c>
      <c r="B298" s="12">
        <v>19753090137786</v>
      </c>
      <c r="C298" t="s">
        <v>60</v>
      </c>
      <c r="D298" t="s">
        <v>721</v>
      </c>
      <c r="E298" t="s">
        <v>739</v>
      </c>
      <c r="F298" t="s">
        <v>739</v>
      </c>
      <c r="G298" t="s">
        <v>721</v>
      </c>
      <c r="H298" t="s">
        <v>739</v>
      </c>
      <c r="I298" t="s">
        <v>739</v>
      </c>
      <c r="J298" t="s">
        <v>710</v>
      </c>
      <c r="K298" t="s">
        <v>41</v>
      </c>
      <c r="L298" t="s">
        <v>41</v>
      </c>
      <c r="M298" t="s">
        <v>721</v>
      </c>
      <c r="N298" t="s">
        <v>39</v>
      </c>
      <c r="O298" t="s">
        <v>35</v>
      </c>
      <c r="P298" t="s">
        <v>721</v>
      </c>
      <c r="Q298" t="s">
        <v>39</v>
      </c>
      <c r="R298" t="s">
        <v>35</v>
      </c>
      <c r="S298" t="s">
        <v>710</v>
      </c>
      <c r="T298" t="s">
        <v>41</v>
      </c>
      <c r="U298" t="s">
        <v>41</v>
      </c>
      <c r="V298" t="s">
        <v>710</v>
      </c>
      <c r="W298" t="s">
        <v>41</v>
      </c>
      <c r="X298" t="s">
        <v>41</v>
      </c>
    </row>
    <row r="299" spans="1:24" hidden="1" x14ac:dyDescent="0.25">
      <c r="A299">
        <v>1112015</v>
      </c>
      <c r="B299" s="12">
        <v>38684780123505</v>
      </c>
      <c r="C299" t="s">
        <v>51</v>
      </c>
      <c r="D299" t="s">
        <v>721</v>
      </c>
      <c r="E299" t="s">
        <v>739</v>
      </c>
      <c r="F299" t="s">
        <v>739</v>
      </c>
      <c r="G299" t="s">
        <v>721</v>
      </c>
      <c r="H299" t="s">
        <v>739</v>
      </c>
      <c r="I299" t="s">
        <v>739</v>
      </c>
      <c r="J299" t="s">
        <v>710</v>
      </c>
      <c r="K299" t="s">
        <v>41</v>
      </c>
      <c r="L299" t="s">
        <v>41</v>
      </c>
      <c r="M299" t="s">
        <v>721</v>
      </c>
      <c r="N299" t="s">
        <v>39</v>
      </c>
      <c r="O299" t="s">
        <v>35</v>
      </c>
      <c r="P299" t="s">
        <v>710</v>
      </c>
      <c r="Q299" t="s">
        <v>41</v>
      </c>
      <c r="R299" t="s">
        <v>41</v>
      </c>
      <c r="S299" t="s">
        <v>710</v>
      </c>
      <c r="T299" t="s">
        <v>41</v>
      </c>
      <c r="U299" t="s">
        <v>41</v>
      </c>
      <c r="V299" t="s">
        <v>710</v>
      </c>
      <c r="W299" t="s">
        <v>41</v>
      </c>
      <c r="X299" t="s">
        <v>41</v>
      </c>
    </row>
    <row r="300" spans="1:24" hidden="1" x14ac:dyDescent="0.25">
      <c r="A300">
        <v>1112014</v>
      </c>
      <c r="B300" s="12">
        <v>19651360114439</v>
      </c>
      <c r="C300" t="s">
        <v>51</v>
      </c>
      <c r="D300" t="s">
        <v>721</v>
      </c>
      <c r="E300" t="s">
        <v>739</v>
      </c>
      <c r="F300" t="s">
        <v>739</v>
      </c>
      <c r="G300" t="s">
        <v>721</v>
      </c>
      <c r="H300" t="s">
        <v>739</v>
      </c>
      <c r="I300" t="s">
        <v>739</v>
      </c>
      <c r="J300" t="s">
        <v>710</v>
      </c>
      <c r="K300" t="s">
        <v>41</v>
      </c>
      <c r="L300" t="s">
        <v>41</v>
      </c>
      <c r="M300" t="s">
        <v>721</v>
      </c>
      <c r="N300" t="s">
        <v>39</v>
      </c>
      <c r="O300" t="s">
        <v>35</v>
      </c>
      <c r="P300" t="s">
        <v>721</v>
      </c>
      <c r="Q300" t="s">
        <v>39</v>
      </c>
      <c r="R300" t="s">
        <v>35</v>
      </c>
      <c r="S300" t="s">
        <v>710</v>
      </c>
      <c r="T300" t="s">
        <v>41</v>
      </c>
      <c r="U300" t="s">
        <v>41</v>
      </c>
      <c r="V300" t="s">
        <v>710</v>
      </c>
      <c r="W300" t="s">
        <v>41</v>
      </c>
      <c r="X300" t="s">
        <v>41</v>
      </c>
    </row>
    <row r="301" spans="1:24" hidden="1" x14ac:dyDescent="0.25">
      <c r="A301">
        <v>1920026</v>
      </c>
      <c r="B301" s="12">
        <v>33669930139360</v>
      </c>
      <c r="C301" t="s">
        <v>155</v>
      </c>
      <c r="D301" t="s">
        <v>721</v>
      </c>
      <c r="E301" t="s">
        <v>739</v>
      </c>
      <c r="F301" t="s">
        <v>739</v>
      </c>
      <c r="G301" t="s">
        <v>721</v>
      </c>
      <c r="H301" t="s">
        <v>739</v>
      </c>
      <c r="I301" t="s">
        <v>739</v>
      </c>
      <c r="J301" t="s">
        <v>721</v>
      </c>
      <c r="K301" t="s">
        <v>39</v>
      </c>
      <c r="L301" t="s">
        <v>35</v>
      </c>
      <c r="M301" t="s">
        <v>721</v>
      </c>
      <c r="N301" t="s">
        <v>39</v>
      </c>
      <c r="O301" t="s">
        <v>35</v>
      </c>
      <c r="P301" t="s">
        <v>721</v>
      </c>
      <c r="Q301" t="s">
        <v>39</v>
      </c>
      <c r="R301" t="s">
        <v>35</v>
      </c>
      <c r="S301" t="s">
        <v>710</v>
      </c>
      <c r="T301" t="s">
        <v>41</v>
      </c>
      <c r="U301" t="s">
        <v>41</v>
      </c>
      <c r="V301" t="s">
        <v>710</v>
      </c>
      <c r="W301" t="s">
        <v>41</v>
      </c>
      <c r="X301" t="s">
        <v>41</v>
      </c>
    </row>
    <row r="302" spans="1:24" hidden="1" x14ac:dyDescent="0.25">
      <c r="A302">
        <v>1920025</v>
      </c>
      <c r="B302" s="12">
        <v>54718110139477</v>
      </c>
      <c r="C302" t="s">
        <v>155</v>
      </c>
      <c r="D302" t="s">
        <v>721</v>
      </c>
      <c r="E302" t="s">
        <v>739</v>
      </c>
      <c r="F302" t="s">
        <v>739</v>
      </c>
      <c r="G302" t="s">
        <v>721</v>
      </c>
      <c r="H302" t="s">
        <v>739</v>
      </c>
      <c r="I302" t="s">
        <v>739</v>
      </c>
      <c r="J302" t="s">
        <v>721</v>
      </c>
      <c r="K302" t="s">
        <v>39</v>
      </c>
      <c r="L302" t="s">
        <v>35</v>
      </c>
      <c r="M302" t="s">
        <v>721</v>
      </c>
      <c r="N302" t="s">
        <v>39</v>
      </c>
      <c r="O302" t="s">
        <v>35</v>
      </c>
      <c r="P302" t="s">
        <v>710</v>
      </c>
      <c r="Q302" t="s">
        <v>41</v>
      </c>
      <c r="R302" t="s">
        <v>41</v>
      </c>
      <c r="S302" t="s">
        <v>710</v>
      </c>
      <c r="T302" t="s">
        <v>41</v>
      </c>
      <c r="U302" t="s">
        <v>41</v>
      </c>
      <c r="V302" t="s">
        <v>710</v>
      </c>
      <c r="W302" t="s">
        <v>41</v>
      </c>
      <c r="X302" t="s">
        <v>41</v>
      </c>
    </row>
    <row r="303" spans="1:24" hidden="1" x14ac:dyDescent="0.25">
      <c r="A303">
        <v>1314018</v>
      </c>
      <c r="B303" s="12">
        <v>37683386115570</v>
      </c>
      <c r="C303" t="s">
        <v>131</v>
      </c>
      <c r="D303" t="s">
        <v>721</v>
      </c>
      <c r="E303" t="s">
        <v>739</v>
      </c>
      <c r="F303" t="s">
        <v>739</v>
      </c>
      <c r="G303" t="s">
        <v>721</v>
      </c>
      <c r="H303" t="s">
        <v>739</v>
      </c>
      <c r="I303" t="s">
        <v>739</v>
      </c>
      <c r="J303" t="s">
        <v>710</v>
      </c>
      <c r="K303" t="s">
        <v>41</v>
      </c>
      <c r="L303" t="s">
        <v>41</v>
      </c>
      <c r="M303" t="s">
        <v>721</v>
      </c>
      <c r="N303" t="s">
        <v>39</v>
      </c>
      <c r="O303" t="s">
        <v>35</v>
      </c>
      <c r="P303" t="s">
        <v>721</v>
      </c>
      <c r="Q303" t="s">
        <v>39</v>
      </c>
      <c r="R303" t="s">
        <v>35</v>
      </c>
      <c r="S303" t="s">
        <v>710</v>
      </c>
      <c r="T303" t="s">
        <v>41</v>
      </c>
      <c r="U303" t="s">
        <v>41</v>
      </c>
      <c r="V303" t="s">
        <v>710</v>
      </c>
      <c r="W303" t="s">
        <v>41</v>
      </c>
      <c r="X303" t="s">
        <v>41</v>
      </c>
    </row>
    <row r="304" spans="1:24" hidden="1" x14ac:dyDescent="0.25">
      <c r="A304">
        <v>910008</v>
      </c>
      <c r="B304" s="12">
        <v>1611190119222</v>
      </c>
      <c r="C304" t="s">
        <v>102</v>
      </c>
      <c r="D304" t="s">
        <v>721</v>
      </c>
      <c r="E304" t="s">
        <v>739</v>
      </c>
      <c r="F304" t="s">
        <v>739</v>
      </c>
      <c r="G304" t="s">
        <v>721</v>
      </c>
      <c r="H304" t="s">
        <v>739</v>
      </c>
      <c r="I304" t="s">
        <v>739</v>
      </c>
      <c r="J304" t="s">
        <v>710</v>
      </c>
      <c r="K304" t="s">
        <v>41</v>
      </c>
      <c r="L304" t="s">
        <v>41</v>
      </c>
      <c r="M304" t="s">
        <v>721</v>
      </c>
      <c r="N304" t="s">
        <v>39</v>
      </c>
      <c r="O304" t="s">
        <v>35</v>
      </c>
      <c r="P304" t="s">
        <v>710</v>
      </c>
      <c r="Q304" t="s">
        <v>41</v>
      </c>
      <c r="R304" t="s">
        <v>41</v>
      </c>
      <c r="S304" t="s">
        <v>721</v>
      </c>
      <c r="T304" t="s">
        <v>36</v>
      </c>
      <c r="U304" t="s">
        <v>36</v>
      </c>
      <c r="V304" t="s">
        <v>710</v>
      </c>
      <c r="W304" t="s">
        <v>41</v>
      </c>
      <c r="X304" t="s">
        <v>41</v>
      </c>
    </row>
    <row r="305" spans="1:24" hidden="1" x14ac:dyDescent="0.25">
      <c r="A305">
        <v>1617027</v>
      </c>
      <c r="B305" s="12">
        <v>39686270117796</v>
      </c>
      <c r="C305" t="s">
        <v>96</v>
      </c>
      <c r="D305" t="s">
        <v>721</v>
      </c>
      <c r="E305" t="s">
        <v>739</v>
      </c>
      <c r="F305" t="s">
        <v>739</v>
      </c>
      <c r="G305" t="s">
        <v>721</v>
      </c>
      <c r="H305" t="s">
        <v>739</v>
      </c>
      <c r="I305" t="s">
        <v>739</v>
      </c>
      <c r="J305" t="s">
        <v>710</v>
      </c>
      <c r="K305" t="s">
        <v>41</v>
      </c>
      <c r="L305" t="s">
        <v>41</v>
      </c>
      <c r="M305" t="s">
        <v>721</v>
      </c>
      <c r="N305" t="s">
        <v>39</v>
      </c>
      <c r="O305" t="s">
        <v>35</v>
      </c>
      <c r="P305" t="s">
        <v>721</v>
      </c>
      <c r="Q305" t="s">
        <v>39</v>
      </c>
      <c r="R305" t="s">
        <v>35</v>
      </c>
      <c r="S305" t="s">
        <v>710</v>
      </c>
      <c r="T305" t="s">
        <v>41</v>
      </c>
      <c r="U305" t="s">
        <v>41</v>
      </c>
      <c r="V305" t="s">
        <v>710</v>
      </c>
      <c r="W305" t="s">
        <v>41</v>
      </c>
      <c r="X305" t="s">
        <v>41</v>
      </c>
    </row>
    <row r="306" spans="1:24" hidden="1" x14ac:dyDescent="0.25">
      <c r="A306">
        <v>2223002</v>
      </c>
      <c r="B306" s="12" t="s">
        <v>526</v>
      </c>
      <c r="C306" t="s">
        <v>69</v>
      </c>
      <c r="D306" t="s">
        <v>721</v>
      </c>
      <c r="E306" t="s">
        <v>739</v>
      </c>
      <c r="F306" t="s">
        <v>739</v>
      </c>
      <c r="G306" t="s">
        <v>735</v>
      </c>
      <c r="H306" t="s">
        <v>41</v>
      </c>
      <c r="I306" t="s">
        <v>41</v>
      </c>
      <c r="J306" t="s">
        <v>710</v>
      </c>
      <c r="K306" t="s">
        <v>41</v>
      </c>
      <c r="L306" t="s">
        <v>41</v>
      </c>
      <c r="M306" t="s">
        <v>735</v>
      </c>
      <c r="N306" t="s">
        <v>41</v>
      </c>
      <c r="O306" t="s">
        <v>41</v>
      </c>
      <c r="P306" t="s">
        <v>735</v>
      </c>
      <c r="Q306" t="s">
        <v>41</v>
      </c>
      <c r="R306" t="s">
        <v>41</v>
      </c>
      <c r="S306" t="s">
        <v>710</v>
      </c>
      <c r="T306" t="s">
        <v>41</v>
      </c>
      <c r="U306" t="s">
        <v>41</v>
      </c>
      <c r="V306" t="s">
        <v>710</v>
      </c>
      <c r="W306" t="s">
        <v>41</v>
      </c>
      <c r="X306" t="s">
        <v>41</v>
      </c>
    </row>
    <row r="307" spans="1:24" hidden="1" x14ac:dyDescent="0.25">
      <c r="A307">
        <v>2021068</v>
      </c>
      <c r="B307" s="12" t="s">
        <v>491</v>
      </c>
      <c r="C307" t="s">
        <v>125</v>
      </c>
      <c r="D307" t="s">
        <v>721</v>
      </c>
      <c r="E307" t="s">
        <v>739</v>
      </c>
      <c r="F307" t="s">
        <v>739</v>
      </c>
      <c r="G307" t="s">
        <v>721</v>
      </c>
      <c r="H307" t="s">
        <v>739</v>
      </c>
      <c r="I307" t="s">
        <v>739</v>
      </c>
      <c r="J307" t="s">
        <v>710</v>
      </c>
      <c r="K307" t="s">
        <v>41</v>
      </c>
      <c r="L307" t="s">
        <v>41</v>
      </c>
      <c r="M307" t="s">
        <v>721</v>
      </c>
      <c r="N307" t="s">
        <v>39</v>
      </c>
      <c r="O307" t="s">
        <v>35</v>
      </c>
      <c r="P307" t="s">
        <v>721</v>
      </c>
      <c r="Q307" t="s">
        <v>39</v>
      </c>
      <c r="R307" t="s">
        <v>35</v>
      </c>
      <c r="S307" t="s">
        <v>721</v>
      </c>
      <c r="T307" t="s">
        <v>36</v>
      </c>
      <c r="U307" t="s">
        <v>36</v>
      </c>
      <c r="V307" t="s">
        <v>710</v>
      </c>
      <c r="W307" t="s">
        <v>41</v>
      </c>
      <c r="X307" t="s">
        <v>41</v>
      </c>
    </row>
    <row r="308" spans="1:24" hidden="1" x14ac:dyDescent="0.25">
      <c r="A308">
        <v>1819044</v>
      </c>
      <c r="B308" s="12">
        <v>4614240110551</v>
      </c>
      <c r="C308" t="s">
        <v>60</v>
      </c>
      <c r="D308" t="s">
        <v>721</v>
      </c>
      <c r="E308" t="s">
        <v>739</v>
      </c>
      <c r="F308" t="s">
        <v>739</v>
      </c>
      <c r="G308" t="s">
        <v>721</v>
      </c>
      <c r="H308" t="s">
        <v>739</v>
      </c>
      <c r="I308" t="s">
        <v>739</v>
      </c>
      <c r="J308" t="s">
        <v>721</v>
      </c>
      <c r="K308" t="s">
        <v>39</v>
      </c>
      <c r="L308" t="s">
        <v>35</v>
      </c>
      <c r="M308" t="s">
        <v>710</v>
      </c>
      <c r="N308" t="s">
        <v>41</v>
      </c>
      <c r="O308" t="s">
        <v>41</v>
      </c>
      <c r="P308" t="s">
        <v>710</v>
      </c>
      <c r="Q308" t="s">
        <v>41</v>
      </c>
      <c r="R308" t="s">
        <v>41</v>
      </c>
      <c r="S308" t="s">
        <v>710</v>
      </c>
      <c r="T308" t="s">
        <v>41</v>
      </c>
      <c r="U308" t="s">
        <v>41</v>
      </c>
      <c r="V308" t="s">
        <v>710</v>
      </c>
      <c r="W308" t="s">
        <v>41</v>
      </c>
      <c r="X308" t="s">
        <v>41</v>
      </c>
    </row>
    <row r="309" spans="1:24" hidden="1" x14ac:dyDescent="0.25">
      <c r="A309">
        <v>1819028</v>
      </c>
      <c r="B309" s="12" t="s">
        <v>495</v>
      </c>
      <c r="C309" t="s">
        <v>60</v>
      </c>
      <c r="D309" t="s">
        <v>721</v>
      </c>
      <c r="E309" t="s">
        <v>739</v>
      </c>
      <c r="F309" t="s">
        <v>739</v>
      </c>
      <c r="G309" t="s">
        <v>721</v>
      </c>
      <c r="H309" t="s">
        <v>739</v>
      </c>
      <c r="I309" t="s">
        <v>739</v>
      </c>
      <c r="J309" t="s">
        <v>710</v>
      </c>
      <c r="K309" t="s">
        <v>41</v>
      </c>
      <c r="L309" t="s">
        <v>41</v>
      </c>
      <c r="M309" t="s">
        <v>721</v>
      </c>
      <c r="N309" t="s">
        <v>39</v>
      </c>
      <c r="O309" t="s">
        <v>35</v>
      </c>
      <c r="P309" t="s">
        <v>721</v>
      </c>
      <c r="Q309" t="s">
        <v>39</v>
      </c>
      <c r="R309" t="s">
        <v>35</v>
      </c>
      <c r="S309" t="s">
        <v>710</v>
      </c>
      <c r="T309" t="s">
        <v>41</v>
      </c>
      <c r="U309" t="s">
        <v>41</v>
      </c>
      <c r="V309" t="s">
        <v>721</v>
      </c>
      <c r="W309" t="s">
        <v>39</v>
      </c>
      <c r="X309" t="s">
        <v>35</v>
      </c>
    </row>
    <row r="310" spans="1:24" hidden="1" x14ac:dyDescent="0.25">
      <c r="A310">
        <v>2021030</v>
      </c>
      <c r="B310" s="12" t="s">
        <v>498</v>
      </c>
      <c r="C310" t="s">
        <v>125</v>
      </c>
      <c r="D310" t="s">
        <v>721</v>
      </c>
      <c r="E310" t="s">
        <v>739</v>
      </c>
      <c r="F310" t="s">
        <v>739</v>
      </c>
      <c r="G310" t="s">
        <v>721</v>
      </c>
      <c r="H310" t="s">
        <v>739</v>
      </c>
      <c r="I310" t="s">
        <v>739</v>
      </c>
      <c r="J310" t="s">
        <v>721</v>
      </c>
      <c r="K310" t="s">
        <v>39</v>
      </c>
      <c r="L310" t="s">
        <v>35</v>
      </c>
      <c r="M310" t="s">
        <v>721</v>
      </c>
      <c r="N310" t="s">
        <v>39</v>
      </c>
      <c r="O310" t="s">
        <v>35</v>
      </c>
      <c r="P310" t="s">
        <v>721</v>
      </c>
      <c r="Q310" t="s">
        <v>39</v>
      </c>
      <c r="R310" t="s">
        <v>35</v>
      </c>
      <c r="S310" t="s">
        <v>710</v>
      </c>
      <c r="T310" t="s">
        <v>41</v>
      </c>
      <c r="U310" t="s">
        <v>41</v>
      </c>
      <c r="V310" t="s">
        <v>710</v>
      </c>
      <c r="W310" t="s">
        <v>41</v>
      </c>
      <c r="X310" t="s">
        <v>41</v>
      </c>
    </row>
    <row r="311" spans="1:24" hidden="1" x14ac:dyDescent="0.25">
      <c r="A311">
        <v>2021031</v>
      </c>
      <c r="B311" s="12" t="s">
        <v>500</v>
      </c>
      <c r="C311" t="s">
        <v>125</v>
      </c>
      <c r="D311" t="s">
        <v>721</v>
      </c>
      <c r="E311" t="s">
        <v>739</v>
      </c>
      <c r="F311" t="s">
        <v>739</v>
      </c>
      <c r="G311" t="s">
        <v>721</v>
      </c>
      <c r="H311" t="s">
        <v>739</v>
      </c>
      <c r="I311" t="s">
        <v>739</v>
      </c>
      <c r="J311" t="s">
        <v>710</v>
      </c>
      <c r="K311" t="s">
        <v>41</v>
      </c>
      <c r="L311" t="s">
        <v>41</v>
      </c>
      <c r="M311" t="s">
        <v>721</v>
      </c>
      <c r="N311" t="s">
        <v>39</v>
      </c>
      <c r="O311" t="s">
        <v>35</v>
      </c>
      <c r="P311" t="s">
        <v>721</v>
      </c>
      <c r="Q311" t="s">
        <v>39</v>
      </c>
      <c r="R311" t="s">
        <v>35</v>
      </c>
      <c r="S311" t="s">
        <v>710</v>
      </c>
      <c r="T311" t="s">
        <v>41</v>
      </c>
      <c r="U311" t="s">
        <v>41</v>
      </c>
      <c r="V311" t="s">
        <v>710</v>
      </c>
      <c r="W311" t="s">
        <v>41</v>
      </c>
      <c r="X311" t="s">
        <v>41</v>
      </c>
    </row>
    <row r="312" spans="1:24" hidden="1" x14ac:dyDescent="0.25">
      <c r="A312">
        <v>2021038</v>
      </c>
      <c r="B312" s="12" t="s">
        <v>502</v>
      </c>
      <c r="C312" t="s">
        <v>125</v>
      </c>
      <c r="D312" t="s">
        <v>721</v>
      </c>
      <c r="E312" t="s">
        <v>739</v>
      </c>
      <c r="F312" t="s">
        <v>739</v>
      </c>
      <c r="G312" t="s">
        <v>721</v>
      </c>
      <c r="H312" t="s">
        <v>739</v>
      </c>
      <c r="I312" t="s">
        <v>739</v>
      </c>
      <c r="J312" t="s">
        <v>710</v>
      </c>
      <c r="K312" t="s">
        <v>41</v>
      </c>
      <c r="L312" t="s">
        <v>41</v>
      </c>
      <c r="M312" t="s">
        <v>721</v>
      </c>
      <c r="N312" t="s">
        <v>39</v>
      </c>
      <c r="O312" t="s">
        <v>35</v>
      </c>
      <c r="P312" t="s">
        <v>710</v>
      </c>
      <c r="Q312" t="s">
        <v>41</v>
      </c>
      <c r="R312" t="s">
        <v>41</v>
      </c>
      <c r="S312" t="s">
        <v>710</v>
      </c>
      <c r="T312" t="s">
        <v>41</v>
      </c>
      <c r="U312" t="s">
        <v>41</v>
      </c>
      <c r="V312" t="s">
        <v>710</v>
      </c>
      <c r="W312" t="s">
        <v>41</v>
      </c>
      <c r="X312" t="s">
        <v>41</v>
      </c>
    </row>
    <row r="313" spans="1:24" hidden="1" x14ac:dyDescent="0.25">
      <c r="A313">
        <v>1516010</v>
      </c>
      <c r="B313" s="12">
        <v>1612596111660</v>
      </c>
      <c r="C313" t="s">
        <v>55</v>
      </c>
      <c r="D313" t="s">
        <v>736</v>
      </c>
      <c r="E313" t="s">
        <v>41</v>
      </c>
      <c r="F313" t="s">
        <v>41</v>
      </c>
      <c r="G313" t="s">
        <v>721</v>
      </c>
      <c r="H313" t="s">
        <v>739</v>
      </c>
      <c r="I313" t="s">
        <v>739</v>
      </c>
      <c r="J313" t="s">
        <v>710</v>
      </c>
      <c r="K313" t="s">
        <v>41</v>
      </c>
      <c r="L313" t="s">
        <v>41</v>
      </c>
      <c r="M313" t="s">
        <v>721</v>
      </c>
      <c r="N313" t="s">
        <v>39</v>
      </c>
      <c r="O313" t="s">
        <v>35</v>
      </c>
      <c r="P313" t="s">
        <v>710</v>
      </c>
      <c r="Q313" t="s">
        <v>41</v>
      </c>
      <c r="R313" t="s">
        <v>41</v>
      </c>
      <c r="S313" t="s">
        <v>710</v>
      </c>
      <c r="T313" t="s">
        <v>41</v>
      </c>
      <c r="U313" t="s">
        <v>41</v>
      </c>
      <c r="V313" t="s">
        <v>710</v>
      </c>
      <c r="W313" t="s">
        <v>41</v>
      </c>
      <c r="X313" t="s">
        <v>41</v>
      </c>
    </row>
    <row r="314" spans="1:24" hidden="1" x14ac:dyDescent="0.25">
      <c r="A314">
        <v>1516011</v>
      </c>
      <c r="B314" s="12">
        <v>1612590114868</v>
      </c>
      <c r="C314" t="s">
        <v>55</v>
      </c>
      <c r="D314" t="s">
        <v>736</v>
      </c>
      <c r="E314" t="s">
        <v>41</v>
      </c>
      <c r="F314" t="s">
        <v>41</v>
      </c>
      <c r="G314" t="s">
        <v>721</v>
      </c>
      <c r="H314" t="s">
        <v>739</v>
      </c>
      <c r="I314" t="s">
        <v>739</v>
      </c>
      <c r="J314" t="s">
        <v>710</v>
      </c>
      <c r="K314" t="s">
        <v>41</v>
      </c>
      <c r="L314" t="s">
        <v>41</v>
      </c>
      <c r="M314" t="s">
        <v>721</v>
      </c>
      <c r="N314" t="s">
        <v>39</v>
      </c>
      <c r="O314" t="s">
        <v>35</v>
      </c>
      <c r="P314" t="s">
        <v>710</v>
      </c>
      <c r="Q314" t="s">
        <v>41</v>
      </c>
      <c r="R314" t="s">
        <v>41</v>
      </c>
      <c r="S314" t="s">
        <v>710</v>
      </c>
      <c r="T314" t="s">
        <v>41</v>
      </c>
      <c r="U314" t="s">
        <v>41</v>
      </c>
      <c r="V314" t="s">
        <v>710</v>
      </c>
      <c r="W314" t="s">
        <v>41</v>
      </c>
      <c r="X314" t="s">
        <v>41</v>
      </c>
    </row>
    <row r="315" spans="1:24" hidden="1" x14ac:dyDescent="0.25">
      <c r="A315">
        <v>1112017</v>
      </c>
      <c r="B315" s="12">
        <v>1612590130617</v>
      </c>
      <c r="C315" t="s">
        <v>51</v>
      </c>
      <c r="D315" t="s">
        <v>721</v>
      </c>
      <c r="E315" t="s">
        <v>739</v>
      </c>
      <c r="F315" t="s">
        <v>739</v>
      </c>
      <c r="G315" t="s">
        <v>721</v>
      </c>
      <c r="H315" t="s">
        <v>739</v>
      </c>
      <c r="I315" t="s">
        <v>739</v>
      </c>
      <c r="J315" t="s">
        <v>710</v>
      </c>
      <c r="K315" t="s">
        <v>41</v>
      </c>
      <c r="L315" t="s">
        <v>41</v>
      </c>
      <c r="M315" t="s">
        <v>710</v>
      </c>
      <c r="N315" t="s">
        <v>41</v>
      </c>
      <c r="O315" t="s">
        <v>41</v>
      </c>
      <c r="P315" t="s">
        <v>710</v>
      </c>
      <c r="Q315" t="s">
        <v>41</v>
      </c>
      <c r="R315" t="s">
        <v>41</v>
      </c>
      <c r="S315" t="s">
        <v>710</v>
      </c>
      <c r="T315" t="s">
        <v>41</v>
      </c>
      <c r="U315" t="s">
        <v>41</v>
      </c>
      <c r="V315" t="s">
        <v>710</v>
      </c>
      <c r="W315" t="s">
        <v>41</v>
      </c>
      <c r="X315" t="s">
        <v>41</v>
      </c>
    </row>
    <row r="316" spans="1:24" hidden="1" x14ac:dyDescent="0.25">
      <c r="A316">
        <v>1011032</v>
      </c>
      <c r="B316" s="12">
        <v>1612593030772</v>
      </c>
      <c r="C316" t="s">
        <v>76</v>
      </c>
      <c r="D316" t="s">
        <v>721</v>
      </c>
      <c r="E316" t="s">
        <v>739</v>
      </c>
      <c r="F316" t="s">
        <v>739</v>
      </c>
      <c r="G316" t="s">
        <v>721</v>
      </c>
      <c r="H316" t="s">
        <v>739</v>
      </c>
      <c r="I316" t="s">
        <v>739</v>
      </c>
      <c r="J316" t="s">
        <v>710</v>
      </c>
      <c r="K316" t="s">
        <v>41</v>
      </c>
      <c r="L316" t="s">
        <v>41</v>
      </c>
      <c r="M316" t="s">
        <v>721</v>
      </c>
      <c r="N316" t="s">
        <v>39</v>
      </c>
      <c r="O316" t="s">
        <v>35</v>
      </c>
      <c r="P316" t="s">
        <v>710</v>
      </c>
      <c r="Q316" t="s">
        <v>41</v>
      </c>
      <c r="R316" t="s">
        <v>41</v>
      </c>
      <c r="S316" t="s">
        <v>710</v>
      </c>
      <c r="T316" t="s">
        <v>41</v>
      </c>
      <c r="U316" t="s">
        <v>41</v>
      </c>
      <c r="V316" t="s">
        <v>710</v>
      </c>
      <c r="W316" t="s">
        <v>41</v>
      </c>
      <c r="X316" t="s">
        <v>41</v>
      </c>
    </row>
    <row r="317" spans="1:24" hidden="1" x14ac:dyDescent="0.25">
      <c r="A317">
        <v>2021020</v>
      </c>
      <c r="B317" s="12" t="s">
        <v>513</v>
      </c>
      <c r="C317" t="s">
        <v>125</v>
      </c>
      <c r="D317" t="s">
        <v>721</v>
      </c>
      <c r="E317" t="s">
        <v>739</v>
      </c>
      <c r="F317" t="s">
        <v>739</v>
      </c>
      <c r="G317" t="s">
        <v>721</v>
      </c>
      <c r="H317" t="s">
        <v>739</v>
      </c>
      <c r="I317" t="s">
        <v>739</v>
      </c>
      <c r="J317" t="s">
        <v>710</v>
      </c>
      <c r="K317" t="s">
        <v>41</v>
      </c>
      <c r="L317" t="s">
        <v>41</v>
      </c>
      <c r="M317" t="s">
        <v>721</v>
      </c>
      <c r="N317" t="s">
        <v>39</v>
      </c>
      <c r="O317" t="s">
        <v>35</v>
      </c>
      <c r="P317" t="s">
        <v>721</v>
      </c>
      <c r="Q317" t="s">
        <v>39</v>
      </c>
      <c r="R317" t="s">
        <v>35</v>
      </c>
      <c r="S317" t="s">
        <v>721</v>
      </c>
      <c r="T317" t="s">
        <v>39</v>
      </c>
      <c r="U317" t="s">
        <v>36</v>
      </c>
      <c r="V317" t="s">
        <v>710</v>
      </c>
      <c r="W317" t="s">
        <v>41</v>
      </c>
      <c r="X317" t="s">
        <v>41</v>
      </c>
    </row>
    <row r="318" spans="1:24" hidden="1" x14ac:dyDescent="0.25">
      <c r="A318">
        <v>2021032</v>
      </c>
      <c r="B318" s="12" t="s">
        <v>520</v>
      </c>
      <c r="C318" t="s">
        <v>125</v>
      </c>
      <c r="D318" t="s">
        <v>721</v>
      </c>
      <c r="E318" t="s">
        <v>739</v>
      </c>
      <c r="F318" t="s">
        <v>739</v>
      </c>
      <c r="G318" t="s">
        <v>721</v>
      </c>
      <c r="H318" t="s">
        <v>739</v>
      </c>
      <c r="I318" t="s">
        <v>739</v>
      </c>
      <c r="J318" t="s">
        <v>710</v>
      </c>
      <c r="K318" t="s">
        <v>41</v>
      </c>
      <c r="L318" t="s">
        <v>41</v>
      </c>
      <c r="M318" t="s">
        <v>721</v>
      </c>
      <c r="N318" t="s">
        <v>39</v>
      </c>
      <c r="O318" t="s">
        <v>35</v>
      </c>
      <c r="P318" t="s">
        <v>710</v>
      </c>
      <c r="Q318" t="s">
        <v>41</v>
      </c>
      <c r="R318" t="s">
        <v>41</v>
      </c>
      <c r="S318" t="s">
        <v>721</v>
      </c>
      <c r="T318" t="s">
        <v>39</v>
      </c>
      <c r="U318" t="s">
        <v>35</v>
      </c>
      <c r="V318" t="s">
        <v>710</v>
      </c>
      <c r="W318" t="s">
        <v>41</v>
      </c>
      <c r="X318" t="s">
        <v>41</v>
      </c>
    </row>
    <row r="319" spans="1:24" hidden="1" x14ac:dyDescent="0.25">
      <c r="A319">
        <v>1314030</v>
      </c>
      <c r="B319" s="12">
        <v>37683380123778</v>
      </c>
      <c r="C319" t="s">
        <v>131</v>
      </c>
      <c r="D319" t="s">
        <v>721</v>
      </c>
      <c r="E319" t="s">
        <v>739</v>
      </c>
      <c r="F319" t="s">
        <v>739</v>
      </c>
      <c r="G319" t="s">
        <v>721</v>
      </c>
      <c r="H319" t="s">
        <v>739</v>
      </c>
      <c r="I319" t="s">
        <v>739</v>
      </c>
      <c r="J319" t="s">
        <v>710</v>
      </c>
      <c r="K319" t="s">
        <v>41</v>
      </c>
      <c r="L319" t="s">
        <v>41</v>
      </c>
      <c r="M319" t="s">
        <v>721</v>
      </c>
      <c r="N319" t="s">
        <v>39</v>
      </c>
      <c r="O319" t="s">
        <v>35</v>
      </c>
      <c r="P319" t="s">
        <v>721</v>
      </c>
      <c r="Q319" t="s">
        <v>39</v>
      </c>
      <c r="R319" t="s">
        <v>35</v>
      </c>
      <c r="S319" t="s">
        <v>710</v>
      </c>
      <c r="T319" t="s">
        <v>41</v>
      </c>
      <c r="U319" t="s">
        <v>41</v>
      </c>
      <c r="V319" t="s">
        <v>710</v>
      </c>
      <c r="W319" t="s">
        <v>41</v>
      </c>
      <c r="X319" t="s">
        <v>41</v>
      </c>
    </row>
    <row r="320" spans="1:24" hidden="1" x14ac:dyDescent="0.25">
      <c r="A320">
        <v>1819090</v>
      </c>
      <c r="B320" s="12">
        <v>42772140138388</v>
      </c>
      <c r="C320" t="s">
        <v>60</v>
      </c>
      <c r="D320" t="s">
        <v>721</v>
      </c>
      <c r="E320" t="s">
        <v>739</v>
      </c>
      <c r="F320" t="s">
        <v>739</v>
      </c>
      <c r="G320" t="s">
        <v>721</v>
      </c>
      <c r="H320" t="s">
        <v>739</v>
      </c>
      <c r="I320" t="s">
        <v>739</v>
      </c>
      <c r="J320" t="s">
        <v>710</v>
      </c>
      <c r="K320" t="s">
        <v>41</v>
      </c>
      <c r="L320" t="s">
        <v>41</v>
      </c>
      <c r="M320" t="s">
        <v>710</v>
      </c>
      <c r="N320" t="s">
        <v>41</v>
      </c>
      <c r="O320" t="s">
        <v>41</v>
      </c>
      <c r="P320" t="s">
        <v>710</v>
      </c>
      <c r="Q320" t="s">
        <v>41</v>
      </c>
      <c r="R320" t="s">
        <v>41</v>
      </c>
      <c r="S320" t="s">
        <v>710</v>
      </c>
      <c r="T320" t="s">
        <v>41</v>
      </c>
      <c r="U320" t="s">
        <v>41</v>
      </c>
      <c r="V320" t="s">
        <v>710</v>
      </c>
      <c r="W320" t="s">
        <v>41</v>
      </c>
      <c r="X320" t="s">
        <v>41</v>
      </c>
    </row>
    <row r="321" spans="1:24" hidden="1" x14ac:dyDescent="0.25">
      <c r="A321">
        <v>1819091</v>
      </c>
      <c r="B321" s="12">
        <v>42772060138370</v>
      </c>
      <c r="C321" t="s">
        <v>60</v>
      </c>
      <c r="D321" t="s">
        <v>721</v>
      </c>
      <c r="E321" t="s">
        <v>739</v>
      </c>
      <c r="F321" t="s">
        <v>739</v>
      </c>
      <c r="G321" t="s">
        <v>721</v>
      </c>
      <c r="H321" t="s">
        <v>739</v>
      </c>
      <c r="I321" t="s">
        <v>739</v>
      </c>
      <c r="J321" t="s">
        <v>710</v>
      </c>
      <c r="K321" t="s">
        <v>41</v>
      </c>
      <c r="L321" t="s">
        <v>41</v>
      </c>
      <c r="M321" t="s">
        <v>710</v>
      </c>
      <c r="N321" t="s">
        <v>41</v>
      </c>
      <c r="O321" t="s">
        <v>41</v>
      </c>
      <c r="P321" t="s">
        <v>710</v>
      </c>
      <c r="Q321" t="s">
        <v>41</v>
      </c>
      <c r="R321" t="s">
        <v>41</v>
      </c>
      <c r="S321" t="s">
        <v>710</v>
      </c>
      <c r="T321" t="s">
        <v>41</v>
      </c>
      <c r="U321" t="s">
        <v>41</v>
      </c>
      <c r="V321" t="s">
        <v>710</v>
      </c>
      <c r="W321" t="s">
        <v>41</v>
      </c>
      <c r="X321" t="s">
        <v>41</v>
      </c>
    </row>
    <row r="322" spans="1:24" hidden="1" x14ac:dyDescent="0.25">
      <c r="A322">
        <v>1819092</v>
      </c>
      <c r="B322" s="12">
        <v>42771980138362</v>
      </c>
      <c r="C322" t="s">
        <v>60</v>
      </c>
      <c r="D322" t="s">
        <v>721</v>
      </c>
      <c r="E322" t="s">
        <v>739</v>
      </c>
      <c r="F322" t="s">
        <v>739</v>
      </c>
      <c r="G322" t="s">
        <v>721</v>
      </c>
      <c r="H322" t="s">
        <v>739</v>
      </c>
      <c r="I322" t="s">
        <v>739</v>
      </c>
      <c r="J322" t="s">
        <v>710</v>
      </c>
      <c r="K322" t="s">
        <v>41</v>
      </c>
      <c r="L322" t="s">
        <v>41</v>
      </c>
      <c r="M322" t="s">
        <v>710</v>
      </c>
      <c r="N322" t="s">
        <v>41</v>
      </c>
      <c r="O322" t="s">
        <v>41</v>
      </c>
      <c r="P322" t="s">
        <v>710</v>
      </c>
      <c r="Q322" t="s">
        <v>41</v>
      </c>
      <c r="R322" t="s">
        <v>41</v>
      </c>
      <c r="S322" t="s">
        <v>710</v>
      </c>
      <c r="T322" t="s">
        <v>41</v>
      </c>
      <c r="U322" t="s">
        <v>41</v>
      </c>
      <c r="V322" t="s">
        <v>710</v>
      </c>
      <c r="W322" t="s">
        <v>41</v>
      </c>
      <c r="X322" t="s">
        <v>41</v>
      </c>
    </row>
    <row r="323" spans="1:24" hidden="1" x14ac:dyDescent="0.25">
      <c r="A323">
        <v>1819093</v>
      </c>
      <c r="B323" s="12">
        <v>42772220138396</v>
      </c>
      <c r="C323" t="s">
        <v>60</v>
      </c>
      <c r="D323" t="s">
        <v>721</v>
      </c>
      <c r="E323" t="s">
        <v>739</v>
      </c>
      <c r="F323" t="s">
        <v>739</v>
      </c>
      <c r="G323" t="s">
        <v>721</v>
      </c>
      <c r="H323" t="s">
        <v>739</v>
      </c>
      <c r="I323" t="s">
        <v>739</v>
      </c>
      <c r="J323" t="s">
        <v>710</v>
      </c>
      <c r="K323" t="s">
        <v>41</v>
      </c>
      <c r="L323" t="s">
        <v>41</v>
      </c>
      <c r="M323" t="s">
        <v>710</v>
      </c>
      <c r="N323" t="s">
        <v>41</v>
      </c>
      <c r="O323" t="s">
        <v>41</v>
      </c>
      <c r="P323" t="s">
        <v>710</v>
      </c>
      <c r="Q323" t="s">
        <v>41</v>
      </c>
      <c r="R323" t="s">
        <v>41</v>
      </c>
      <c r="S323" t="s">
        <v>710</v>
      </c>
      <c r="T323" t="s">
        <v>41</v>
      </c>
      <c r="U323" t="s">
        <v>41</v>
      </c>
      <c r="V323" t="s">
        <v>710</v>
      </c>
      <c r="W323" t="s">
        <v>41</v>
      </c>
      <c r="X323" t="s">
        <v>41</v>
      </c>
    </row>
    <row r="324" spans="1:24" hidden="1" x14ac:dyDescent="0.25">
      <c r="A324">
        <v>1617043</v>
      </c>
      <c r="B324" s="12">
        <v>30103060134056</v>
      </c>
      <c r="C324" t="s">
        <v>96</v>
      </c>
      <c r="D324" t="s">
        <v>721</v>
      </c>
      <c r="E324" t="s">
        <v>739</v>
      </c>
      <c r="F324" t="s">
        <v>739</v>
      </c>
      <c r="G324" t="s">
        <v>721</v>
      </c>
      <c r="H324" t="s">
        <v>739</v>
      </c>
      <c r="I324" t="s">
        <v>739</v>
      </c>
      <c r="J324" t="s">
        <v>710</v>
      </c>
      <c r="K324" t="s">
        <v>41</v>
      </c>
      <c r="L324" t="s">
        <v>41</v>
      </c>
      <c r="M324" t="s">
        <v>721</v>
      </c>
      <c r="N324" t="s">
        <v>39</v>
      </c>
      <c r="O324" t="s">
        <v>35</v>
      </c>
      <c r="P324" t="s">
        <v>710</v>
      </c>
      <c r="Q324" t="s">
        <v>41</v>
      </c>
      <c r="R324" t="s">
        <v>41</v>
      </c>
      <c r="S324" t="s">
        <v>710</v>
      </c>
      <c r="T324" t="s">
        <v>41</v>
      </c>
      <c r="U324" t="s">
        <v>41</v>
      </c>
      <c r="V324" t="s">
        <v>710</v>
      </c>
      <c r="W324" t="s">
        <v>41</v>
      </c>
      <c r="X324" t="s">
        <v>41</v>
      </c>
    </row>
    <row r="325" spans="1:24" hidden="1" x14ac:dyDescent="0.25">
      <c r="A325">
        <v>2223016</v>
      </c>
      <c r="B325" s="12">
        <v>30103060134057</v>
      </c>
      <c r="C325" t="s">
        <v>69</v>
      </c>
      <c r="D325" t="s">
        <v>721</v>
      </c>
      <c r="E325" t="s">
        <v>739</v>
      </c>
      <c r="F325" t="s">
        <v>739</v>
      </c>
      <c r="G325" t="s">
        <v>721</v>
      </c>
      <c r="H325" t="s">
        <v>739</v>
      </c>
      <c r="I325" t="s">
        <v>739</v>
      </c>
      <c r="J325" t="s">
        <v>710</v>
      </c>
      <c r="K325" t="s">
        <v>41</v>
      </c>
      <c r="L325" t="s">
        <v>41</v>
      </c>
      <c r="M325" t="s">
        <v>735</v>
      </c>
      <c r="N325" t="s">
        <v>41</v>
      </c>
      <c r="O325" t="s">
        <v>41</v>
      </c>
      <c r="P325" t="s">
        <v>735</v>
      </c>
      <c r="Q325" t="s">
        <v>41</v>
      </c>
      <c r="R325" t="s">
        <v>41</v>
      </c>
      <c r="S325" t="s">
        <v>710</v>
      </c>
      <c r="T325" t="s">
        <v>41</v>
      </c>
      <c r="U325" t="s">
        <v>41</v>
      </c>
      <c r="V325" t="s">
        <v>710</v>
      </c>
      <c r="W325" t="s">
        <v>41</v>
      </c>
      <c r="X325" t="s">
        <v>41</v>
      </c>
    </row>
    <row r="326" spans="1:24" hidden="1" x14ac:dyDescent="0.25">
      <c r="A326">
        <v>2021033</v>
      </c>
      <c r="B326" s="12" t="s">
        <v>517</v>
      </c>
      <c r="C326" t="s">
        <v>125</v>
      </c>
      <c r="D326" t="s">
        <v>721</v>
      </c>
      <c r="E326" t="s">
        <v>739</v>
      </c>
      <c r="F326" t="s">
        <v>739</v>
      </c>
      <c r="G326" t="s">
        <v>721</v>
      </c>
      <c r="H326" t="s">
        <v>739</v>
      </c>
      <c r="I326" t="s">
        <v>739</v>
      </c>
      <c r="J326" t="s">
        <v>710</v>
      </c>
      <c r="K326" t="s">
        <v>41</v>
      </c>
      <c r="L326" t="s">
        <v>41</v>
      </c>
      <c r="M326" t="s">
        <v>710</v>
      </c>
      <c r="N326" t="s">
        <v>41</v>
      </c>
      <c r="O326" t="s">
        <v>41</v>
      </c>
      <c r="P326" t="s">
        <v>710</v>
      </c>
      <c r="Q326" t="s">
        <v>41</v>
      </c>
      <c r="R326" t="s">
        <v>41</v>
      </c>
      <c r="S326" t="s">
        <v>710</v>
      </c>
      <c r="T326" t="s">
        <v>41</v>
      </c>
      <c r="U326" t="s">
        <v>41</v>
      </c>
      <c r="V326" t="s">
        <v>710</v>
      </c>
      <c r="W326" t="s">
        <v>41</v>
      </c>
      <c r="X326" t="s">
        <v>41</v>
      </c>
    </row>
    <row r="327" spans="1:24" hidden="1" x14ac:dyDescent="0.25">
      <c r="A327">
        <v>1617054</v>
      </c>
      <c r="B327" s="12">
        <v>30103060134841</v>
      </c>
      <c r="C327" t="s">
        <v>96</v>
      </c>
      <c r="D327" t="s">
        <v>721</v>
      </c>
      <c r="E327" t="s">
        <v>739</v>
      </c>
      <c r="F327" t="s">
        <v>739</v>
      </c>
      <c r="G327" t="s">
        <v>721</v>
      </c>
      <c r="H327" t="s">
        <v>739</v>
      </c>
      <c r="I327" t="s">
        <v>739</v>
      </c>
      <c r="J327" t="s">
        <v>710</v>
      </c>
      <c r="K327" t="s">
        <v>41</v>
      </c>
      <c r="L327" t="s">
        <v>41</v>
      </c>
      <c r="M327" t="s">
        <v>721</v>
      </c>
      <c r="N327" t="s">
        <v>39</v>
      </c>
      <c r="O327" t="s">
        <v>35</v>
      </c>
      <c r="P327" t="s">
        <v>721</v>
      </c>
      <c r="Q327" t="s">
        <v>39</v>
      </c>
      <c r="R327" t="s">
        <v>35</v>
      </c>
      <c r="S327" t="s">
        <v>710</v>
      </c>
      <c r="T327" t="s">
        <v>41</v>
      </c>
      <c r="U327" t="s">
        <v>41</v>
      </c>
      <c r="V327" t="s">
        <v>710</v>
      </c>
      <c r="W327" t="s">
        <v>41</v>
      </c>
      <c r="X327" t="s">
        <v>41</v>
      </c>
    </row>
    <row r="328" spans="1:24" hidden="1" x14ac:dyDescent="0.25">
      <c r="A328">
        <v>1617028</v>
      </c>
      <c r="B328" s="12">
        <v>30103060133785</v>
      </c>
      <c r="C328" t="s">
        <v>96</v>
      </c>
      <c r="D328" t="s">
        <v>721</v>
      </c>
      <c r="E328" t="s">
        <v>739</v>
      </c>
      <c r="F328" t="s">
        <v>739</v>
      </c>
      <c r="G328" t="s">
        <v>721</v>
      </c>
      <c r="H328" t="s">
        <v>739</v>
      </c>
      <c r="I328" t="s">
        <v>739</v>
      </c>
      <c r="J328" t="s">
        <v>710</v>
      </c>
      <c r="K328" t="s">
        <v>41</v>
      </c>
      <c r="L328" t="s">
        <v>41</v>
      </c>
      <c r="M328" t="s">
        <v>721</v>
      </c>
      <c r="N328" t="s">
        <v>39</v>
      </c>
      <c r="O328" t="s">
        <v>35</v>
      </c>
      <c r="P328" t="s">
        <v>721</v>
      </c>
      <c r="Q328" t="s">
        <v>39</v>
      </c>
      <c r="R328" t="s">
        <v>35</v>
      </c>
      <c r="S328" t="s">
        <v>710</v>
      </c>
      <c r="T328" t="s">
        <v>41</v>
      </c>
      <c r="U328" t="s">
        <v>41</v>
      </c>
      <c r="V328" t="s">
        <v>710</v>
      </c>
      <c r="W328" t="s">
        <v>41</v>
      </c>
      <c r="X328" t="s">
        <v>41</v>
      </c>
    </row>
    <row r="329" spans="1:24" hidden="1" x14ac:dyDescent="0.25">
      <c r="A329">
        <v>1314022</v>
      </c>
      <c r="B329" s="12">
        <v>30664640124743</v>
      </c>
      <c r="C329" t="s">
        <v>131</v>
      </c>
      <c r="D329" t="s">
        <v>721</v>
      </c>
      <c r="E329" t="s">
        <v>739</v>
      </c>
      <c r="F329" t="s">
        <v>739</v>
      </c>
      <c r="G329" t="s">
        <v>721</v>
      </c>
      <c r="H329" t="s">
        <v>739</v>
      </c>
      <c r="I329" t="s">
        <v>739</v>
      </c>
      <c r="J329" t="s">
        <v>721</v>
      </c>
      <c r="K329" t="s">
        <v>39</v>
      </c>
      <c r="L329" t="s">
        <v>35</v>
      </c>
      <c r="M329" t="s">
        <v>721</v>
      </c>
      <c r="N329" t="s">
        <v>39</v>
      </c>
      <c r="O329" t="s">
        <v>35</v>
      </c>
      <c r="P329" t="s">
        <v>710</v>
      </c>
      <c r="Q329" t="s">
        <v>41</v>
      </c>
      <c r="R329" t="s">
        <v>41</v>
      </c>
      <c r="S329" t="s">
        <v>710</v>
      </c>
      <c r="T329" t="s">
        <v>41</v>
      </c>
      <c r="U329" t="s">
        <v>41</v>
      </c>
      <c r="V329" t="s">
        <v>710</v>
      </c>
      <c r="W329" t="s">
        <v>41</v>
      </c>
      <c r="X329" t="s">
        <v>41</v>
      </c>
    </row>
    <row r="330" spans="1:24" hidden="1" x14ac:dyDescent="0.25">
      <c r="A330">
        <v>1718053</v>
      </c>
      <c r="B330" s="12">
        <v>37680490136416</v>
      </c>
      <c r="C330" t="s">
        <v>83</v>
      </c>
      <c r="D330" t="s">
        <v>721</v>
      </c>
      <c r="E330" t="s">
        <v>739</v>
      </c>
      <c r="F330" t="s">
        <v>739</v>
      </c>
      <c r="G330" t="s">
        <v>721</v>
      </c>
      <c r="H330" t="s">
        <v>739</v>
      </c>
      <c r="I330" t="s">
        <v>739</v>
      </c>
      <c r="J330" t="s">
        <v>721</v>
      </c>
      <c r="K330" t="s">
        <v>39</v>
      </c>
      <c r="L330" t="s">
        <v>35</v>
      </c>
      <c r="M330" t="s">
        <v>721</v>
      </c>
      <c r="N330" t="s">
        <v>39</v>
      </c>
      <c r="O330" t="s">
        <v>35</v>
      </c>
      <c r="P330" t="s">
        <v>721</v>
      </c>
      <c r="Q330" t="s">
        <v>39</v>
      </c>
      <c r="R330" t="s">
        <v>35</v>
      </c>
      <c r="S330" t="s">
        <v>710</v>
      </c>
      <c r="T330" t="s">
        <v>41</v>
      </c>
      <c r="U330" t="s">
        <v>41</v>
      </c>
      <c r="V330" t="s">
        <v>710</v>
      </c>
      <c r="W330" t="s">
        <v>41</v>
      </c>
      <c r="X330" t="s">
        <v>41</v>
      </c>
    </row>
    <row r="331" spans="1:24" hidden="1" x14ac:dyDescent="0.25">
      <c r="A331">
        <v>1819045</v>
      </c>
      <c r="B331" s="12">
        <v>37103710138016</v>
      </c>
      <c r="C331" t="s">
        <v>60</v>
      </c>
      <c r="D331" t="s">
        <v>721</v>
      </c>
      <c r="E331" t="s">
        <v>739</v>
      </c>
      <c r="F331" t="s">
        <v>739</v>
      </c>
      <c r="G331" t="s">
        <v>721</v>
      </c>
      <c r="H331" t="s">
        <v>739</v>
      </c>
      <c r="I331" t="s">
        <v>739</v>
      </c>
      <c r="J331" t="s">
        <v>721</v>
      </c>
      <c r="K331" t="s">
        <v>36</v>
      </c>
      <c r="L331" t="s">
        <v>36</v>
      </c>
      <c r="M331" t="s">
        <v>721</v>
      </c>
      <c r="N331" t="s">
        <v>39</v>
      </c>
      <c r="O331" t="s">
        <v>35</v>
      </c>
      <c r="P331" t="s">
        <v>721</v>
      </c>
      <c r="Q331" t="s">
        <v>39</v>
      </c>
      <c r="R331" t="s">
        <v>35</v>
      </c>
      <c r="S331" t="s">
        <v>710</v>
      </c>
      <c r="T331" t="s">
        <v>41</v>
      </c>
      <c r="U331" t="s">
        <v>41</v>
      </c>
      <c r="V331" t="s">
        <v>710</v>
      </c>
      <c r="W331" t="s">
        <v>41</v>
      </c>
      <c r="X331" t="s">
        <v>41</v>
      </c>
    </row>
    <row r="332" spans="1:24" hidden="1" x14ac:dyDescent="0.25">
      <c r="A332">
        <v>1819071</v>
      </c>
      <c r="B332" s="12">
        <v>37735693731221</v>
      </c>
      <c r="C332" t="s">
        <v>60</v>
      </c>
      <c r="D332" t="s">
        <v>721</v>
      </c>
      <c r="E332" t="s">
        <v>739</v>
      </c>
      <c r="F332" t="s">
        <v>739</v>
      </c>
      <c r="G332" t="s">
        <v>721</v>
      </c>
      <c r="H332" t="s">
        <v>739</v>
      </c>
      <c r="I332" t="s">
        <v>739</v>
      </c>
      <c r="J332" t="s">
        <v>721</v>
      </c>
      <c r="K332" t="s">
        <v>39</v>
      </c>
      <c r="L332" t="s">
        <v>35</v>
      </c>
      <c r="M332" t="s">
        <v>710</v>
      </c>
      <c r="N332" t="s">
        <v>41</v>
      </c>
      <c r="O332" t="s">
        <v>41</v>
      </c>
      <c r="P332" t="s">
        <v>710</v>
      </c>
      <c r="Q332" t="s">
        <v>41</v>
      </c>
      <c r="R332" t="s">
        <v>41</v>
      </c>
      <c r="S332" t="s">
        <v>710</v>
      </c>
      <c r="T332" t="s">
        <v>41</v>
      </c>
      <c r="U332" t="s">
        <v>41</v>
      </c>
      <c r="V332" t="s">
        <v>710</v>
      </c>
      <c r="W332" t="s">
        <v>41</v>
      </c>
      <c r="X332" t="s">
        <v>41</v>
      </c>
    </row>
    <row r="333" spans="1:24" hidden="1" x14ac:dyDescent="0.25">
      <c r="A333">
        <v>2223003</v>
      </c>
      <c r="B333" s="12" t="s">
        <v>683</v>
      </c>
      <c r="C333" t="s">
        <v>69</v>
      </c>
      <c r="D333" t="s">
        <v>721</v>
      </c>
      <c r="E333" t="s">
        <v>739</v>
      </c>
      <c r="F333" t="s">
        <v>739</v>
      </c>
      <c r="G333" t="s">
        <v>721</v>
      </c>
      <c r="H333" t="s">
        <v>739</v>
      </c>
      <c r="I333" t="s">
        <v>739</v>
      </c>
      <c r="J333" t="s">
        <v>710</v>
      </c>
      <c r="K333" t="s">
        <v>41</v>
      </c>
      <c r="L333" t="s">
        <v>41</v>
      </c>
      <c r="M333" t="s">
        <v>735</v>
      </c>
      <c r="N333" t="s">
        <v>41</v>
      </c>
      <c r="O333" t="s">
        <v>41</v>
      </c>
      <c r="P333" t="s">
        <v>735</v>
      </c>
      <c r="Q333" t="s">
        <v>41</v>
      </c>
      <c r="R333" t="s">
        <v>41</v>
      </c>
      <c r="S333" t="s">
        <v>710</v>
      </c>
      <c r="T333" t="s">
        <v>41</v>
      </c>
      <c r="U333" t="s">
        <v>41</v>
      </c>
      <c r="V333" t="s">
        <v>710</v>
      </c>
      <c r="W333" t="s">
        <v>41</v>
      </c>
      <c r="X333" t="s">
        <v>41</v>
      </c>
    </row>
    <row r="334" spans="1:24" hidden="1" x14ac:dyDescent="0.25">
      <c r="A334">
        <v>1516050</v>
      </c>
      <c r="B334" s="12">
        <v>19648570125377</v>
      </c>
      <c r="C334" t="s">
        <v>55</v>
      </c>
      <c r="D334" t="s">
        <v>721</v>
      </c>
      <c r="E334" t="s">
        <v>739</v>
      </c>
      <c r="F334" t="s">
        <v>739</v>
      </c>
      <c r="G334" t="s">
        <v>721</v>
      </c>
      <c r="H334" t="s">
        <v>739</v>
      </c>
      <c r="I334" t="s">
        <v>739</v>
      </c>
      <c r="J334" t="s">
        <v>721</v>
      </c>
      <c r="K334" t="s">
        <v>39</v>
      </c>
      <c r="L334" t="s">
        <v>36</v>
      </c>
      <c r="M334" t="s">
        <v>710</v>
      </c>
      <c r="N334" t="s">
        <v>41</v>
      </c>
      <c r="O334" t="s">
        <v>41</v>
      </c>
      <c r="P334" t="s">
        <v>710</v>
      </c>
      <c r="Q334" t="s">
        <v>41</v>
      </c>
      <c r="R334" t="s">
        <v>41</v>
      </c>
      <c r="S334" t="s">
        <v>710</v>
      </c>
      <c r="T334" t="s">
        <v>41</v>
      </c>
      <c r="U334" t="s">
        <v>41</v>
      </c>
      <c r="V334" t="s">
        <v>710</v>
      </c>
      <c r="W334" t="s">
        <v>41</v>
      </c>
      <c r="X334" t="s">
        <v>41</v>
      </c>
    </row>
    <row r="335" spans="1:24" hidden="1" x14ac:dyDescent="0.25">
      <c r="A335">
        <v>1112019</v>
      </c>
      <c r="B335" s="12">
        <v>58727360121632</v>
      </c>
      <c r="C335" t="s">
        <v>51</v>
      </c>
      <c r="D335" t="s">
        <v>721</v>
      </c>
      <c r="E335" t="s">
        <v>739</v>
      </c>
      <c r="F335" t="s">
        <v>739</v>
      </c>
      <c r="G335" t="s">
        <v>721</v>
      </c>
      <c r="H335" t="s">
        <v>739</v>
      </c>
      <c r="I335" t="s">
        <v>739</v>
      </c>
      <c r="J335" t="s">
        <v>710</v>
      </c>
      <c r="K335" t="s">
        <v>41</v>
      </c>
      <c r="L335" t="s">
        <v>41</v>
      </c>
      <c r="M335" t="s">
        <v>710</v>
      </c>
      <c r="N335" t="s">
        <v>41</v>
      </c>
      <c r="O335" t="s">
        <v>41</v>
      </c>
      <c r="P335" t="s">
        <v>721</v>
      </c>
      <c r="Q335" t="s">
        <v>39</v>
      </c>
      <c r="R335" t="s">
        <v>35</v>
      </c>
      <c r="S335" t="s">
        <v>710</v>
      </c>
      <c r="T335" t="s">
        <v>41</v>
      </c>
      <c r="U335" t="s">
        <v>41</v>
      </c>
      <c r="V335" t="s">
        <v>710</v>
      </c>
      <c r="W335" t="s">
        <v>41</v>
      </c>
      <c r="X335" t="s">
        <v>41</v>
      </c>
    </row>
    <row r="336" spans="1:24" hidden="1" x14ac:dyDescent="0.25">
      <c r="A336">
        <v>1718040</v>
      </c>
      <c r="B336" s="12">
        <v>15636280128504</v>
      </c>
      <c r="C336" t="s">
        <v>83</v>
      </c>
      <c r="D336" t="s">
        <v>721</v>
      </c>
      <c r="E336" t="s">
        <v>739</v>
      </c>
      <c r="F336" t="s">
        <v>739</v>
      </c>
      <c r="G336" t="s">
        <v>721</v>
      </c>
      <c r="H336" t="s">
        <v>739</v>
      </c>
      <c r="I336" t="s">
        <v>739</v>
      </c>
      <c r="J336" t="s">
        <v>710</v>
      </c>
      <c r="K336" t="s">
        <v>41</v>
      </c>
      <c r="L336" t="s">
        <v>41</v>
      </c>
      <c r="M336" t="s">
        <v>710</v>
      </c>
      <c r="N336" t="s">
        <v>41</v>
      </c>
      <c r="O336" t="s">
        <v>41</v>
      </c>
      <c r="P336" t="s">
        <v>710</v>
      </c>
      <c r="Q336" t="s">
        <v>41</v>
      </c>
      <c r="R336" t="s">
        <v>41</v>
      </c>
      <c r="S336" t="s">
        <v>710</v>
      </c>
      <c r="T336" t="s">
        <v>41</v>
      </c>
      <c r="U336" t="s">
        <v>41</v>
      </c>
      <c r="V336" t="s">
        <v>710</v>
      </c>
      <c r="W336" t="s">
        <v>41</v>
      </c>
      <c r="X336" t="s">
        <v>41</v>
      </c>
    </row>
    <row r="337" spans="1:24" hidden="1" x14ac:dyDescent="0.25">
      <c r="A337">
        <v>1920038</v>
      </c>
      <c r="B337" s="12">
        <v>43771150137059</v>
      </c>
      <c r="C337" t="s">
        <v>155</v>
      </c>
      <c r="D337" t="s">
        <v>721</v>
      </c>
      <c r="E337" t="s">
        <v>739</v>
      </c>
      <c r="F337" t="s">
        <v>739</v>
      </c>
      <c r="G337" t="s">
        <v>721</v>
      </c>
      <c r="H337" t="s">
        <v>739</v>
      </c>
      <c r="I337" t="s">
        <v>739</v>
      </c>
      <c r="J337" t="s">
        <v>710</v>
      </c>
      <c r="K337" t="s">
        <v>41</v>
      </c>
      <c r="L337" t="s">
        <v>41</v>
      </c>
      <c r="M337" t="s">
        <v>710</v>
      </c>
      <c r="N337" t="s">
        <v>41</v>
      </c>
      <c r="O337" t="s">
        <v>41</v>
      </c>
      <c r="P337" t="s">
        <v>710</v>
      </c>
      <c r="Q337" t="s">
        <v>41</v>
      </c>
      <c r="R337" t="s">
        <v>41</v>
      </c>
      <c r="S337" t="s">
        <v>710</v>
      </c>
      <c r="T337" t="s">
        <v>41</v>
      </c>
      <c r="U337" t="s">
        <v>41</v>
      </c>
      <c r="V337" t="s">
        <v>710</v>
      </c>
      <c r="W337" t="s">
        <v>41</v>
      </c>
      <c r="X337" t="s">
        <v>41</v>
      </c>
    </row>
    <row r="338" spans="1:24" hidden="1" x14ac:dyDescent="0.25">
      <c r="A338">
        <v>2223015</v>
      </c>
      <c r="B338" s="12">
        <v>45701690136440</v>
      </c>
      <c r="C338" t="s">
        <v>69</v>
      </c>
      <c r="D338" t="s">
        <v>721</v>
      </c>
      <c r="E338" t="s">
        <v>739</v>
      </c>
      <c r="F338" t="s">
        <v>739</v>
      </c>
      <c r="G338" t="s">
        <v>721</v>
      </c>
      <c r="H338" t="s">
        <v>739</v>
      </c>
      <c r="I338" t="s">
        <v>739</v>
      </c>
      <c r="J338" t="s">
        <v>710</v>
      </c>
      <c r="K338" t="s">
        <v>41</v>
      </c>
      <c r="L338" t="s">
        <v>41</v>
      </c>
      <c r="M338" t="s">
        <v>735</v>
      </c>
      <c r="N338" t="s">
        <v>41</v>
      </c>
      <c r="O338" t="s">
        <v>41</v>
      </c>
      <c r="P338" t="s">
        <v>735</v>
      </c>
      <c r="Q338" t="s">
        <v>41</v>
      </c>
      <c r="R338" t="s">
        <v>41</v>
      </c>
      <c r="S338" t="s">
        <v>710</v>
      </c>
      <c r="T338" t="s">
        <v>41</v>
      </c>
      <c r="U338" t="s">
        <v>41</v>
      </c>
      <c r="V338" t="s">
        <v>710</v>
      </c>
      <c r="W338" t="s">
        <v>41</v>
      </c>
      <c r="X338" t="s">
        <v>41</v>
      </c>
    </row>
    <row r="339" spans="1:24" hidden="1" x14ac:dyDescent="0.25">
      <c r="A339">
        <v>1819085</v>
      </c>
      <c r="B339" s="12">
        <v>49708390138065</v>
      </c>
      <c r="C339" t="s">
        <v>60</v>
      </c>
      <c r="D339" t="s">
        <v>721</v>
      </c>
      <c r="E339" t="s">
        <v>739</v>
      </c>
      <c r="F339" t="s">
        <v>739</v>
      </c>
      <c r="G339" t="s">
        <v>721</v>
      </c>
      <c r="H339" t="s">
        <v>739</v>
      </c>
      <c r="I339" t="s">
        <v>739</v>
      </c>
      <c r="J339" t="s">
        <v>721</v>
      </c>
      <c r="K339" t="s">
        <v>39</v>
      </c>
      <c r="L339" t="s">
        <v>35</v>
      </c>
      <c r="M339" t="s">
        <v>710</v>
      </c>
      <c r="N339" t="s">
        <v>41</v>
      </c>
      <c r="O339" t="s">
        <v>41</v>
      </c>
      <c r="P339" t="s">
        <v>721</v>
      </c>
      <c r="Q339" t="s">
        <v>39</v>
      </c>
      <c r="R339" t="s">
        <v>35</v>
      </c>
      <c r="S339" t="s">
        <v>710</v>
      </c>
      <c r="T339" t="s">
        <v>41</v>
      </c>
      <c r="U339" t="s">
        <v>41</v>
      </c>
      <c r="V339" t="s">
        <v>710</v>
      </c>
      <c r="W339" t="s">
        <v>41</v>
      </c>
      <c r="X339" t="s">
        <v>41</v>
      </c>
    </row>
    <row r="340" spans="1:24" hidden="1" x14ac:dyDescent="0.25">
      <c r="A340">
        <v>1819086</v>
      </c>
      <c r="B340" s="12">
        <v>4614240137828</v>
      </c>
      <c r="C340" t="s">
        <v>60</v>
      </c>
      <c r="D340" t="s">
        <v>721</v>
      </c>
      <c r="E340" t="s">
        <v>739</v>
      </c>
      <c r="F340" t="s">
        <v>739</v>
      </c>
      <c r="G340" t="s">
        <v>721</v>
      </c>
      <c r="H340" t="s">
        <v>739</v>
      </c>
      <c r="I340" t="s">
        <v>739</v>
      </c>
      <c r="J340" t="s">
        <v>710</v>
      </c>
      <c r="K340" t="s">
        <v>41</v>
      </c>
      <c r="L340" t="s">
        <v>41</v>
      </c>
      <c r="M340" t="s">
        <v>710</v>
      </c>
      <c r="N340" t="s">
        <v>41</v>
      </c>
      <c r="O340" t="s">
        <v>41</v>
      </c>
      <c r="P340" t="s">
        <v>721</v>
      </c>
      <c r="Q340" t="s">
        <v>39</v>
      </c>
      <c r="R340" t="s">
        <v>35</v>
      </c>
      <c r="S340" t="s">
        <v>710</v>
      </c>
      <c r="T340" t="s">
        <v>41</v>
      </c>
      <c r="U340" t="s">
        <v>41</v>
      </c>
      <c r="V340" t="s">
        <v>710</v>
      </c>
      <c r="W340" t="s">
        <v>41</v>
      </c>
      <c r="X340" t="s">
        <v>41</v>
      </c>
    </row>
    <row r="341" spans="1:24" hidden="1" x14ac:dyDescent="0.25">
      <c r="A341">
        <v>1819087</v>
      </c>
      <c r="B341" s="12">
        <v>33103300137836</v>
      </c>
      <c r="C341" t="s">
        <v>60</v>
      </c>
      <c r="D341" t="s">
        <v>721</v>
      </c>
      <c r="E341" t="s">
        <v>739</v>
      </c>
      <c r="F341" t="s">
        <v>739</v>
      </c>
      <c r="G341" t="s">
        <v>721</v>
      </c>
      <c r="H341" t="s">
        <v>739</v>
      </c>
      <c r="I341" t="s">
        <v>739</v>
      </c>
      <c r="J341" t="s">
        <v>710</v>
      </c>
      <c r="K341" t="s">
        <v>41</v>
      </c>
      <c r="L341" t="s">
        <v>41</v>
      </c>
      <c r="M341" t="s">
        <v>710</v>
      </c>
      <c r="N341" t="s">
        <v>41</v>
      </c>
      <c r="O341" t="s">
        <v>41</v>
      </c>
      <c r="P341" t="s">
        <v>721</v>
      </c>
      <c r="Q341" t="s">
        <v>39</v>
      </c>
      <c r="R341" t="s">
        <v>35</v>
      </c>
      <c r="S341" t="s">
        <v>710</v>
      </c>
      <c r="T341" t="s">
        <v>41</v>
      </c>
      <c r="U341" t="s">
        <v>41</v>
      </c>
      <c r="V341" t="s">
        <v>710</v>
      </c>
      <c r="W341" t="s">
        <v>41</v>
      </c>
      <c r="X341" t="s">
        <v>41</v>
      </c>
    </row>
    <row r="342" spans="1:24" hidden="1" x14ac:dyDescent="0.25">
      <c r="A342">
        <v>1819088</v>
      </c>
      <c r="B342" s="12">
        <v>37737910138222</v>
      </c>
      <c r="C342" t="s">
        <v>60</v>
      </c>
      <c r="D342" t="s">
        <v>721</v>
      </c>
      <c r="E342" t="s">
        <v>739</v>
      </c>
      <c r="F342" t="s">
        <v>739</v>
      </c>
      <c r="G342" t="s">
        <v>721</v>
      </c>
      <c r="H342" t="s">
        <v>739</v>
      </c>
      <c r="I342" t="s">
        <v>739</v>
      </c>
      <c r="J342" t="s">
        <v>710</v>
      </c>
      <c r="K342" t="s">
        <v>41</v>
      </c>
      <c r="L342" t="s">
        <v>41</v>
      </c>
      <c r="M342" t="s">
        <v>710</v>
      </c>
      <c r="N342" t="s">
        <v>41</v>
      </c>
      <c r="O342" t="s">
        <v>41</v>
      </c>
      <c r="P342" t="s">
        <v>721</v>
      </c>
      <c r="Q342" t="s">
        <v>39</v>
      </c>
      <c r="R342" t="s">
        <v>35</v>
      </c>
      <c r="S342" t="s">
        <v>710</v>
      </c>
      <c r="T342" t="s">
        <v>41</v>
      </c>
      <c r="U342" t="s">
        <v>41</v>
      </c>
      <c r="V342" t="s">
        <v>710</v>
      </c>
      <c r="W342" t="s">
        <v>41</v>
      </c>
      <c r="X342" t="s">
        <v>41</v>
      </c>
    </row>
    <row r="343" spans="1:24" hidden="1" x14ac:dyDescent="0.25">
      <c r="A343">
        <v>1718029</v>
      </c>
      <c r="B343" s="12">
        <v>32669693230083</v>
      </c>
      <c r="C343" t="s">
        <v>83</v>
      </c>
      <c r="D343" t="s">
        <v>721</v>
      </c>
      <c r="E343" t="s">
        <v>739</v>
      </c>
      <c r="F343" t="s">
        <v>739</v>
      </c>
      <c r="G343" t="s">
        <v>721</v>
      </c>
      <c r="H343" t="s">
        <v>739</v>
      </c>
      <c r="I343" t="s">
        <v>739</v>
      </c>
      <c r="J343" t="s">
        <v>710</v>
      </c>
      <c r="K343" t="s">
        <v>41</v>
      </c>
      <c r="L343" t="s">
        <v>41</v>
      </c>
      <c r="M343" t="s">
        <v>710</v>
      </c>
      <c r="N343" t="s">
        <v>41</v>
      </c>
      <c r="O343" t="s">
        <v>41</v>
      </c>
      <c r="P343" t="s">
        <v>721</v>
      </c>
      <c r="Q343" t="s">
        <v>39</v>
      </c>
      <c r="R343" t="s">
        <v>36</v>
      </c>
      <c r="S343" t="s">
        <v>710</v>
      </c>
      <c r="T343" t="s">
        <v>41</v>
      </c>
      <c r="U343" t="s">
        <v>41</v>
      </c>
      <c r="V343" t="s">
        <v>710</v>
      </c>
      <c r="W343" t="s">
        <v>41</v>
      </c>
      <c r="X343" t="s">
        <v>41</v>
      </c>
    </row>
    <row r="344" spans="1:24" hidden="1" x14ac:dyDescent="0.25">
      <c r="A344">
        <v>1011033</v>
      </c>
      <c r="B344" s="12">
        <v>37683383731189</v>
      </c>
      <c r="C344" t="s">
        <v>76</v>
      </c>
      <c r="D344" t="s">
        <v>721</v>
      </c>
      <c r="E344" t="s">
        <v>739</v>
      </c>
      <c r="F344" t="s">
        <v>739</v>
      </c>
      <c r="G344" t="s">
        <v>721</v>
      </c>
      <c r="H344" t="s">
        <v>739</v>
      </c>
      <c r="I344" t="s">
        <v>739</v>
      </c>
      <c r="J344" t="s">
        <v>721</v>
      </c>
      <c r="K344" t="s">
        <v>39</v>
      </c>
      <c r="L344" t="s">
        <v>35</v>
      </c>
      <c r="M344" t="s">
        <v>721</v>
      </c>
      <c r="N344" t="s">
        <v>39</v>
      </c>
      <c r="O344" t="s">
        <v>35</v>
      </c>
      <c r="P344" t="s">
        <v>721</v>
      </c>
      <c r="Q344" t="s">
        <v>39</v>
      </c>
      <c r="R344" t="s">
        <v>35</v>
      </c>
      <c r="S344" t="s">
        <v>710</v>
      </c>
      <c r="T344" t="s">
        <v>41</v>
      </c>
      <c r="U344" t="s">
        <v>41</v>
      </c>
      <c r="V344" t="s">
        <v>710</v>
      </c>
      <c r="W344" t="s">
        <v>41</v>
      </c>
      <c r="X344" t="s">
        <v>41</v>
      </c>
    </row>
    <row r="345" spans="1:24" hidden="1" x14ac:dyDescent="0.25">
      <c r="A345">
        <v>2021034</v>
      </c>
      <c r="B345" s="12" t="s">
        <v>662</v>
      </c>
      <c r="C345" t="s">
        <v>125</v>
      </c>
      <c r="D345" t="s">
        <v>721</v>
      </c>
      <c r="E345" t="s">
        <v>739</v>
      </c>
      <c r="F345" t="s">
        <v>739</v>
      </c>
      <c r="G345" t="s">
        <v>721</v>
      </c>
      <c r="H345" t="s">
        <v>739</v>
      </c>
      <c r="I345" t="s">
        <v>739</v>
      </c>
      <c r="J345" t="s">
        <v>710</v>
      </c>
      <c r="K345" t="s">
        <v>41</v>
      </c>
      <c r="L345" t="s">
        <v>41</v>
      </c>
      <c r="M345" t="s">
        <v>721</v>
      </c>
      <c r="N345" t="s">
        <v>39</v>
      </c>
      <c r="O345" t="s">
        <v>35</v>
      </c>
      <c r="P345" t="s">
        <v>721</v>
      </c>
      <c r="Q345" t="s">
        <v>39</v>
      </c>
      <c r="R345" t="s">
        <v>35</v>
      </c>
      <c r="S345" t="s">
        <v>710</v>
      </c>
      <c r="T345" t="s">
        <v>41</v>
      </c>
      <c r="U345" t="s">
        <v>41</v>
      </c>
      <c r="V345" t="s">
        <v>710</v>
      </c>
      <c r="W345" t="s">
        <v>41</v>
      </c>
      <c r="X345" t="s">
        <v>41</v>
      </c>
    </row>
    <row r="346" spans="1:24" hidden="1" x14ac:dyDescent="0.25">
      <c r="A346">
        <v>1718030</v>
      </c>
      <c r="B346" s="12">
        <v>33672150126128</v>
      </c>
      <c r="C346" t="s">
        <v>83</v>
      </c>
      <c r="D346" t="s">
        <v>721</v>
      </c>
      <c r="E346" t="s">
        <v>739</v>
      </c>
      <c r="F346" t="s">
        <v>739</v>
      </c>
      <c r="G346" t="s">
        <v>721</v>
      </c>
      <c r="H346" t="s">
        <v>739</v>
      </c>
      <c r="I346" t="s">
        <v>739</v>
      </c>
      <c r="J346" t="s">
        <v>710</v>
      </c>
      <c r="K346" t="s">
        <v>41</v>
      </c>
      <c r="L346" t="s">
        <v>41</v>
      </c>
      <c r="M346" t="s">
        <v>721</v>
      </c>
      <c r="N346" t="s">
        <v>39</v>
      </c>
      <c r="O346" t="s">
        <v>35</v>
      </c>
      <c r="P346" t="s">
        <v>721</v>
      </c>
      <c r="Q346" t="s">
        <v>39</v>
      </c>
      <c r="R346" t="s">
        <v>35</v>
      </c>
      <c r="S346" t="s">
        <v>710</v>
      </c>
      <c r="T346" t="s">
        <v>41</v>
      </c>
      <c r="U346" t="s">
        <v>41</v>
      </c>
      <c r="V346" t="s">
        <v>710</v>
      </c>
      <c r="W346" t="s">
        <v>41</v>
      </c>
      <c r="X346" t="s">
        <v>41</v>
      </c>
    </row>
    <row r="347" spans="1:24" hidden="1" x14ac:dyDescent="0.25">
      <c r="A347">
        <v>1617059</v>
      </c>
      <c r="B347" s="12">
        <v>45699480134122</v>
      </c>
      <c r="C347" t="s">
        <v>96</v>
      </c>
      <c r="D347" t="s">
        <v>721</v>
      </c>
      <c r="E347" t="s">
        <v>739</v>
      </c>
      <c r="F347" t="s">
        <v>739</v>
      </c>
      <c r="G347" t="s">
        <v>721</v>
      </c>
      <c r="H347" t="s">
        <v>739</v>
      </c>
      <c r="I347" t="s">
        <v>739</v>
      </c>
      <c r="J347" t="s">
        <v>721</v>
      </c>
      <c r="K347" t="s">
        <v>39</v>
      </c>
      <c r="L347" t="s">
        <v>36</v>
      </c>
      <c r="M347" t="s">
        <v>710</v>
      </c>
      <c r="N347" t="s">
        <v>41</v>
      </c>
      <c r="O347" t="s">
        <v>41</v>
      </c>
      <c r="P347" t="s">
        <v>721</v>
      </c>
      <c r="Q347" t="s">
        <v>39</v>
      </c>
      <c r="R347" t="s">
        <v>35</v>
      </c>
      <c r="S347" t="s">
        <v>710</v>
      </c>
      <c r="T347" t="s">
        <v>41</v>
      </c>
      <c r="U347" t="s">
        <v>41</v>
      </c>
      <c r="V347" t="s">
        <v>710</v>
      </c>
      <c r="W347" t="s">
        <v>41</v>
      </c>
      <c r="X347" t="s">
        <v>41</v>
      </c>
    </row>
    <row r="348" spans="1:24" hidden="1" x14ac:dyDescent="0.25">
      <c r="A348">
        <v>1516025</v>
      </c>
      <c r="B348" s="12">
        <v>45104540132944</v>
      </c>
      <c r="C348" t="s">
        <v>55</v>
      </c>
      <c r="D348" t="s">
        <v>721</v>
      </c>
      <c r="E348" t="s">
        <v>739</v>
      </c>
      <c r="F348" t="s">
        <v>739</v>
      </c>
      <c r="G348" t="s">
        <v>721</v>
      </c>
      <c r="H348" t="s">
        <v>739</v>
      </c>
      <c r="I348" t="s">
        <v>739</v>
      </c>
      <c r="J348" t="s">
        <v>721</v>
      </c>
      <c r="K348" t="s">
        <v>39</v>
      </c>
      <c r="L348" t="s">
        <v>35</v>
      </c>
      <c r="M348" t="s">
        <v>721</v>
      </c>
      <c r="N348" t="s">
        <v>39</v>
      </c>
      <c r="O348" t="s">
        <v>35</v>
      </c>
      <c r="P348" t="s">
        <v>721</v>
      </c>
      <c r="Q348" t="s">
        <v>39</v>
      </c>
      <c r="R348" t="s">
        <v>35</v>
      </c>
      <c r="S348" t="s">
        <v>721</v>
      </c>
      <c r="T348" t="s">
        <v>39</v>
      </c>
      <c r="U348" t="s">
        <v>35</v>
      </c>
      <c r="V348" t="s">
        <v>710</v>
      </c>
      <c r="W348" t="s">
        <v>41</v>
      </c>
      <c r="X348" t="s">
        <v>41</v>
      </c>
    </row>
    <row r="349" spans="1:24" hidden="1" x14ac:dyDescent="0.25">
      <c r="A349">
        <v>1516052</v>
      </c>
      <c r="B349" s="12">
        <v>7617960126805</v>
      </c>
      <c r="C349" t="s">
        <v>55</v>
      </c>
      <c r="D349" t="s">
        <v>736</v>
      </c>
      <c r="E349" t="s">
        <v>41</v>
      </c>
      <c r="F349" t="s">
        <v>41</v>
      </c>
      <c r="G349" t="s">
        <v>721</v>
      </c>
      <c r="H349" t="s">
        <v>739</v>
      </c>
      <c r="I349" t="s">
        <v>739</v>
      </c>
      <c r="J349" t="s">
        <v>710</v>
      </c>
      <c r="K349" t="s">
        <v>41</v>
      </c>
      <c r="L349" t="s">
        <v>41</v>
      </c>
      <c r="M349" t="s">
        <v>721</v>
      </c>
      <c r="N349" t="s">
        <v>39</v>
      </c>
      <c r="O349" t="s">
        <v>35</v>
      </c>
      <c r="P349" t="s">
        <v>710</v>
      </c>
      <c r="Q349" t="s">
        <v>41</v>
      </c>
      <c r="R349" t="s">
        <v>41</v>
      </c>
      <c r="S349" t="s">
        <v>710</v>
      </c>
      <c r="T349" t="s">
        <v>41</v>
      </c>
      <c r="U349" t="s">
        <v>41</v>
      </c>
      <c r="V349" t="s">
        <v>710</v>
      </c>
      <c r="W349" t="s">
        <v>41</v>
      </c>
      <c r="X349" t="s">
        <v>41</v>
      </c>
    </row>
    <row r="350" spans="1:24" hidden="1" x14ac:dyDescent="0.25">
      <c r="A350">
        <v>1516053</v>
      </c>
      <c r="B350" s="12">
        <v>7617960129643</v>
      </c>
      <c r="C350" t="s">
        <v>55</v>
      </c>
      <c r="D350" t="s">
        <v>736</v>
      </c>
      <c r="E350" t="s">
        <v>41</v>
      </c>
      <c r="F350" t="s">
        <v>41</v>
      </c>
      <c r="G350" t="s">
        <v>721</v>
      </c>
      <c r="H350" t="s">
        <v>739</v>
      </c>
      <c r="I350" t="s">
        <v>739</v>
      </c>
      <c r="J350" t="s">
        <v>710</v>
      </c>
      <c r="K350" t="s">
        <v>41</v>
      </c>
      <c r="L350" t="s">
        <v>41</v>
      </c>
      <c r="M350" t="s">
        <v>721</v>
      </c>
      <c r="N350" t="s">
        <v>39</v>
      </c>
      <c r="O350" t="s">
        <v>35</v>
      </c>
      <c r="P350" t="s">
        <v>710</v>
      </c>
      <c r="Q350" t="s">
        <v>41</v>
      </c>
      <c r="R350" t="s">
        <v>41</v>
      </c>
      <c r="S350" t="s">
        <v>710</v>
      </c>
      <c r="T350" t="s">
        <v>41</v>
      </c>
      <c r="U350" t="s">
        <v>41</v>
      </c>
      <c r="V350" t="s">
        <v>710</v>
      </c>
      <c r="W350" t="s">
        <v>41</v>
      </c>
      <c r="X350" t="s">
        <v>41</v>
      </c>
    </row>
    <row r="351" spans="1:24" hidden="1" x14ac:dyDescent="0.25">
      <c r="A351">
        <v>1819018</v>
      </c>
      <c r="B351" s="12">
        <v>9618380129965</v>
      </c>
      <c r="C351" t="s">
        <v>60</v>
      </c>
      <c r="D351" t="s">
        <v>721</v>
      </c>
      <c r="E351" t="s">
        <v>739</v>
      </c>
      <c r="F351" t="s">
        <v>739</v>
      </c>
      <c r="G351" t="s">
        <v>721</v>
      </c>
      <c r="H351" t="s">
        <v>739</v>
      </c>
      <c r="I351" t="s">
        <v>739</v>
      </c>
      <c r="J351" t="s">
        <v>710</v>
      </c>
      <c r="K351" t="s">
        <v>41</v>
      </c>
      <c r="L351" t="s">
        <v>41</v>
      </c>
      <c r="M351" t="s">
        <v>721</v>
      </c>
      <c r="N351" t="s">
        <v>39</v>
      </c>
      <c r="O351" t="s">
        <v>35</v>
      </c>
      <c r="P351" t="s">
        <v>721</v>
      </c>
      <c r="Q351" t="s">
        <v>39</v>
      </c>
      <c r="R351" t="s">
        <v>35</v>
      </c>
      <c r="S351" t="s">
        <v>710</v>
      </c>
      <c r="T351" t="s">
        <v>41</v>
      </c>
      <c r="U351" t="s">
        <v>41</v>
      </c>
      <c r="V351" t="s">
        <v>710</v>
      </c>
      <c r="W351" t="s">
        <v>41</v>
      </c>
      <c r="X351" t="s">
        <v>41</v>
      </c>
    </row>
    <row r="352" spans="1:24" hidden="1" x14ac:dyDescent="0.25">
      <c r="A352">
        <v>1920015</v>
      </c>
      <c r="B352" s="12">
        <v>57726940131706</v>
      </c>
      <c r="C352" t="s">
        <v>155</v>
      </c>
      <c r="D352" t="s">
        <v>721</v>
      </c>
      <c r="E352" t="s">
        <v>739</v>
      </c>
      <c r="F352" t="s">
        <v>739</v>
      </c>
      <c r="G352" t="s">
        <v>721</v>
      </c>
      <c r="H352" t="s">
        <v>739</v>
      </c>
      <c r="I352" t="s">
        <v>739</v>
      </c>
      <c r="J352" t="s">
        <v>710</v>
      </c>
      <c r="K352" t="s">
        <v>41</v>
      </c>
      <c r="L352" t="s">
        <v>41</v>
      </c>
      <c r="M352" t="s">
        <v>721</v>
      </c>
      <c r="N352" t="s">
        <v>39</v>
      </c>
      <c r="O352" t="s">
        <v>35</v>
      </c>
      <c r="P352" t="s">
        <v>721</v>
      </c>
      <c r="Q352" t="s">
        <v>39</v>
      </c>
      <c r="R352" t="s">
        <v>35</v>
      </c>
      <c r="S352" t="s">
        <v>710</v>
      </c>
      <c r="T352" t="s">
        <v>41</v>
      </c>
      <c r="U352" t="s">
        <v>41</v>
      </c>
      <c r="V352" t="s">
        <v>710</v>
      </c>
      <c r="W352" t="s">
        <v>41</v>
      </c>
      <c r="X352" t="s">
        <v>41</v>
      </c>
    </row>
    <row r="353" spans="1:24" hidden="1" x14ac:dyDescent="0.25">
      <c r="A353">
        <v>910020</v>
      </c>
      <c r="B353" s="12">
        <v>49708470119750</v>
      </c>
      <c r="C353" t="s">
        <v>102</v>
      </c>
      <c r="D353" t="s">
        <v>721</v>
      </c>
      <c r="E353" t="s">
        <v>739</v>
      </c>
      <c r="F353" t="s">
        <v>739</v>
      </c>
      <c r="G353" t="s">
        <v>721</v>
      </c>
      <c r="H353" t="s">
        <v>739</v>
      </c>
      <c r="I353" t="s">
        <v>739</v>
      </c>
      <c r="J353" t="s">
        <v>710</v>
      </c>
      <c r="K353" t="s">
        <v>41</v>
      </c>
      <c r="L353" t="s">
        <v>41</v>
      </c>
      <c r="M353" t="s">
        <v>721</v>
      </c>
      <c r="N353" t="s">
        <v>39</v>
      </c>
      <c r="O353" t="s">
        <v>35</v>
      </c>
      <c r="P353" t="s">
        <v>710</v>
      </c>
      <c r="Q353" t="s">
        <v>41</v>
      </c>
      <c r="R353" t="s">
        <v>41</v>
      </c>
      <c r="S353" t="s">
        <v>710</v>
      </c>
      <c r="T353" t="s">
        <v>41</v>
      </c>
      <c r="U353" t="s">
        <v>41</v>
      </c>
      <c r="V353" t="s">
        <v>710</v>
      </c>
      <c r="W353" t="s">
        <v>41</v>
      </c>
      <c r="X353" t="s">
        <v>41</v>
      </c>
    </row>
    <row r="354" spans="1:24" hidden="1" x14ac:dyDescent="0.25">
      <c r="A354">
        <v>1213031</v>
      </c>
      <c r="B354" s="12">
        <v>43104390125781</v>
      </c>
      <c r="C354" t="s">
        <v>49</v>
      </c>
      <c r="D354" t="s">
        <v>721</v>
      </c>
      <c r="E354" t="s">
        <v>739</v>
      </c>
      <c r="F354" t="s">
        <v>739</v>
      </c>
      <c r="G354" t="s">
        <v>721</v>
      </c>
      <c r="H354" t="s">
        <v>739</v>
      </c>
      <c r="I354" t="s">
        <v>739</v>
      </c>
      <c r="J354" t="s">
        <v>710</v>
      </c>
      <c r="K354" t="s">
        <v>41</v>
      </c>
      <c r="L354" t="s">
        <v>41</v>
      </c>
      <c r="M354" t="s">
        <v>721</v>
      </c>
      <c r="N354" t="s">
        <v>39</v>
      </c>
      <c r="O354" t="s">
        <v>35</v>
      </c>
      <c r="P354" t="s">
        <v>721</v>
      </c>
      <c r="Q354" t="s">
        <v>39</v>
      </c>
      <c r="R354" t="s">
        <v>35</v>
      </c>
      <c r="S354" t="s">
        <v>710</v>
      </c>
      <c r="T354" t="s">
        <v>41</v>
      </c>
      <c r="U354" t="s">
        <v>41</v>
      </c>
      <c r="V354" t="s">
        <v>710</v>
      </c>
      <c r="W354" t="s">
        <v>41</v>
      </c>
      <c r="X354" t="s">
        <v>41</v>
      </c>
    </row>
    <row r="355" spans="1:24" hidden="1" x14ac:dyDescent="0.25">
      <c r="A355">
        <v>1213032</v>
      </c>
      <c r="B355" s="12">
        <v>43104390125799</v>
      </c>
      <c r="C355" t="s">
        <v>49</v>
      </c>
      <c r="D355" t="s">
        <v>721</v>
      </c>
      <c r="E355" t="s">
        <v>739</v>
      </c>
      <c r="F355" t="s">
        <v>739</v>
      </c>
      <c r="G355" t="s">
        <v>721</v>
      </c>
      <c r="H355" t="s">
        <v>739</v>
      </c>
      <c r="I355" t="s">
        <v>739</v>
      </c>
      <c r="J355" t="s">
        <v>710</v>
      </c>
      <c r="K355" t="s">
        <v>41</v>
      </c>
      <c r="L355" t="s">
        <v>41</v>
      </c>
      <c r="M355" t="s">
        <v>721</v>
      </c>
      <c r="N355" t="s">
        <v>39</v>
      </c>
      <c r="O355" t="s">
        <v>35</v>
      </c>
      <c r="P355" t="s">
        <v>710</v>
      </c>
      <c r="Q355" t="s">
        <v>41</v>
      </c>
      <c r="R355" t="s">
        <v>41</v>
      </c>
      <c r="S355" t="s">
        <v>710</v>
      </c>
      <c r="T355" t="s">
        <v>41</v>
      </c>
      <c r="U355" t="s">
        <v>41</v>
      </c>
      <c r="V355" t="s">
        <v>710</v>
      </c>
      <c r="W355" t="s">
        <v>41</v>
      </c>
      <c r="X355" t="s">
        <v>41</v>
      </c>
    </row>
    <row r="356" spans="1:24" hidden="1" x14ac:dyDescent="0.25">
      <c r="A356">
        <v>1819008</v>
      </c>
      <c r="B356" s="12">
        <v>7616480137430</v>
      </c>
      <c r="C356" t="s">
        <v>60</v>
      </c>
      <c r="D356" t="s">
        <v>721</v>
      </c>
      <c r="E356" t="s">
        <v>739</v>
      </c>
      <c r="F356" t="s">
        <v>739</v>
      </c>
      <c r="G356" t="s">
        <v>721</v>
      </c>
      <c r="H356" t="s">
        <v>739</v>
      </c>
      <c r="I356" t="s">
        <v>739</v>
      </c>
      <c r="J356" t="s">
        <v>710</v>
      </c>
      <c r="K356" t="s">
        <v>41</v>
      </c>
      <c r="L356" t="s">
        <v>41</v>
      </c>
      <c r="M356" t="s">
        <v>721</v>
      </c>
      <c r="N356" t="s">
        <v>39</v>
      </c>
      <c r="O356" t="s">
        <v>35</v>
      </c>
      <c r="P356" t="s">
        <v>721</v>
      </c>
      <c r="Q356" t="s">
        <v>39</v>
      </c>
      <c r="R356" t="s">
        <v>35</v>
      </c>
      <c r="S356" t="s">
        <v>710</v>
      </c>
      <c r="T356" t="s">
        <v>41</v>
      </c>
      <c r="U356" t="s">
        <v>41</v>
      </c>
      <c r="V356" t="s">
        <v>710</v>
      </c>
      <c r="W356" t="s">
        <v>41</v>
      </c>
      <c r="X356" t="s">
        <v>41</v>
      </c>
    </row>
    <row r="357" spans="1:24" hidden="1" x14ac:dyDescent="0.25">
      <c r="A357">
        <v>1112021</v>
      </c>
      <c r="B357" s="12">
        <v>43104390123281</v>
      </c>
      <c r="C357" t="s">
        <v>51</v>
      </c>
      <c r="D357" t="s">
        <v>721</v>
      </c>
      <c r="E357" t="s">
        <v>739</v>
      </c>
      <c r="F357" t="s">
        <v>739</v>
      </c>
      <c r="G357" t="s">
        <v>721</v>
      </c>
      <c r="H357" t="s">
        <v>739</v>
      </c>
      <c r="I357" t="s">
        <v>739</v>
      </c>
      <c r="J357" t="s">
        <v>710</v>
      </c>
      <c r="K357" t="s">
        <v>41</v>
      </c>
      <c r="L357" t="s">
        <v>41</v>
      </c>
      <c r="M357" t="s">
        <v>721</v>
      </c>
      <c r="N357" t="s">
        <v>39</v>
      </c>
      <c r="O357" t="s">
        <v>35</v>
      </c>
      <c r="P357" t="s">
        <v>710</v>
      </c>
      <c r="Q357" t="s">
        <v>41</v>
      </c>
      <c r="R357" t="s">
        <v>41</v>
      </c>
      <c r="S357" t="s">
        <v>710</v>
      </c>
      <c r="T357" t="s">
        <v>41</v>
      </c>
      <c r="U357" t="s">
        <v>41</v>
      </c>
      <c r="V357" t="s">
        <v>710</v>
      </c>
      <c r="W357" t="s">
        <v>41</v>
      </c>
      <c r="X357" t="s">
        <v>41</v>
      </c>
    </row>
    <row r="358" spans="1:24" hidden="1" x14ac:dyDescent="0.25">
      <c r="A358">
        <v>1415031</v>
      </c>
      <c r="B358" s="12">
        <v>43104390131110</v>
      </c>
      <c r="C358" t="s">
        <v>53</v>
      </c>
      <c r="D358" t="s">
        <v>721</v>
      </c>
      <c r="E358" t="s">
        <v>739</v>
      </c>
      <c r="F358" t="s">
        <v>739</v>
      </c>
      <c r="G358" t="s">
        <v>721</v>
      </c>
      <c r="H358" t="s">
        <v>739</v>
      </c>
      <c r="I358" t="s">
        <v>739</v>
      </c>
      <c r="J358" t="s">
        <v>710</v>
      </c>
      <c r="K358" t="s">
        <v>41</v>
      </c>
      <c r="L358" t="s">
        <v>41</v>
      </c>
      <c r="M358" t="s">
        <v>721</v>
      </c>
      <c r="N358" t="s">
        <v>39</v>
      </c>
      <c r="O358" t="s">
        <v>35</v>
      </c>
      <c r="P358" t="s">
        <v>710</v>
      </c>
      <c r="Q358" t="s">
        <v>41</v>
      </c>
      <c r="R358" t="s">
        <v>41</v>
      </c>
      <c r="S358" t="s">
        <v>710</v>
      </c>
      <c r="T358" t="s">
        <v>41</v>
      </c>
      <c r="U358" t="s">
        <v>41</v>
      </c>
      <c r="V358" t="s">
        <v>710</v>
      </c>
      <c r="W358" t="s">
        <v>41</v>
      </c>
      <c r="X358" t="s">
        <v>41</v>
      </c>
    </row>
    <row r="359" spans="1:24" hidden="1" x14ac:dyDescent="0.25">
      <c r="A359">
        <v>1617034</v>
      </c>
      <c r="B359" s="12">
        <v>7770240134072</v>
      </c>
      <c r="C359" t="s">
        <v>96</v>
      </c>
      <c r="D359" t="s">
        <v>721</v>
      </c>
      <c r="E359" t="s">
        <v>739</v>
      </c>
      <c r="F359" t="s">
        <v>739</v>
      </c>
      <c r="G359" t="s">
        <v>721</v>
      </c>
      <c r="H359" t="s">
        <v>739</v>
      </c>
      <c r="I359" t="s">
        <v>739</v>
      </c>
      <c r="J359" t="s">
        <v>710</v>
      </c>
      <c r="K359" t="s">
        <v>41</v>
      </c>
      <c r="L359" t="s">
        <v>41</v>
      </c>
      <c r="M359" t="s">
        <v>710</v>
      </c>
      <c r="N359" t="s">
        <v>41</v>
      </c>
      <c r="O359" t="s">
        <v>41</v>
      </c>
      <c r="P359" t="s">
        <v>710</v>
      </c>
      <c r="Q359" t="s">
        <v>41</v>
      </c>
      <c r="R359" t="s">
        <v>41</v>
      </c>
      <c r="S359" t="s">
        <v>710</v>
      </c>
      <c r="T359" t="s">
        <v>41</v>
      </c>
      <c r="U359" t="s">
        <v>41</v>
      </c>
      <c r="V359" t="s">
        <v>710</v>
      </c>
      <c r="W359" t="s">
        <v>41</v>
      </c>
      <c r="X359" t="s">
        <v>41</v>
      </c>
    </row>
    <row r="360" spans="1:24" hidden="1" x14ac:dyDescent="0.25">
      <c r="A360">
        <v>1011034</v>
      </c>
      <c r="B360" s="12">
        <v>43104390120642</v>
      </c>
      <c r="C360" t="s">
        <v>76</v>
      </c>
      <c r="D360" t="s">
        <v>721</v>
      </c>
      <c r="E360" t="s">
        <v>739</v>
      </c>
      <c r="F360" t="s">
        <v>739</v>
      </c>
      <c r="G360" t="s">
        <v>721</v>
      </c>
      <c r="H360" t="s">
        <v>739</v>
      </c>
      <c r="I360" t="s">
        <v>739</v>
      </c>
      <c r="J360" t="s">
        <v>710</v>
      </c>
      <c r="K360" t="s">
        <v>41</v>
      </c>
      <c r="L360" t="s">
        <v>41</v>
      </c>
      <c r="M360" t="s">
        <v>721</v>
      </c>
      <c r="N360" t="s">
        <v>39</v>
      </c>
      <c r="O360" t="s">
        <v>35</v>
      </c>
      <c r="P360" t="s">
        <v>710</v>
      </c>
      <c r="Q360" t="s">
        <v>41</v>
      </c>
      <c r="R360" t="s">
        <v>41</v>
      </c>
      <c r="S360" t="s">
        <v>710</v>
      </c>
      <c r="T360" t="s">
        <v>41</v>
      </c>
      <c r="U360" t="s">
        <v>41</v>
      </c>
      <c r="V360" t="s">
        <v>710</v>
      </c>
      <c r="W360" t="s">
        <v>41</v>
      </c>
      <c r="X360" t="s">
        <v>41</v>
      </c>
    </row>
    <row r="361" spans="1:24" hidden="1" x14ac:dyDescent="0.25">
      <c r="A361">
        <v>708006</v>
      </c>
      <c r="B361" s="12">
        <v>43104390113704</v>
      </c>
      <c r="C361" t="s">
        <v>139</v>
      </c>
      <c r="D361" t="s">
        <v>721</v>
      </c>
      <c r="E361" t="s">
        <v>739</v>
      </c>
      <c r="F361" t="s">
        <v>739</v>
      </c>
      <c r="G361" t="s">
        <v>721</v>
      </c>
      <c r="H361" t="s">
        <v>739</v>
      </c>
      <c r="I361" t="s">
        <v>739</v>
      </c>
      <c r="J361" t="s">
        <v>710</v>
      </c>
      <c r="K361" t="s">
        <v>41</v>
      </c>
      <c r="L361" t="s">
        <v>41</v>
      </c>
      <c r="M361" t="s">
        <v>721</v>
      </c>
      <c r="N361" t="s">
        <v>39</v>
      </c>
      <c r="O361" t="s">
        <v>35</v>
      </c>
      <c r="P361" t="s">
        <v>710</v>
      </c>
      <c r="Q361" t="s">
        <v>41</v>
      </c>
      <c r="R361" t="s">
        <v>41</v>
      </c>
      <c r="S361" t="s">
        <v>710</v>
      </c>
      <c r="T361" t="s">
        <v>41</v>
      </c>
      <c r="U361" t="s">
        <v>41</v>
      </c>
      <c r="V361" t="s">
        <v>710</v>
      </c>
      <c r="W361" t="s">
        <v>41</v>
      </c>
      <c r="X361" t="s">
        <v>41</v>
      </c>
    </row>
    <row r="362" spans="1:24" hidden="1" x14ac:dyDescent="0.25">
      <c r="A362">
        <v>1112022</v>
      </c>
      <c r="B362" s="12">
        <v>43694500123299</v>
      </c>
      <c r="C362" t="s">
        <v>51</v>
      </c>
      <c r="D362" t="s">
        <v>721</v>
      </c>
      <c r="E362" t="s">
        <v>739</v>
      </c>
      <c r="F362" t="s">
        <v>739</v>
      </c>
      <c r="G362" t="s">
        <v>721</v>
      </c>
      <c r="H362" t="s">
        <v>739</v>
      </c>
      <c r="I362" t="s">
        <v>739</v>
      </c>
      <c r="J362" t="s">
        <v>710</v>
      </c>
      <c r="K362" t="s">
        <v>41</v>
      </c>
      <c r="L362" t="s">
        <v>41</v>
      </c>
      <c r="M362" t="s">
        <v>721</v>
      </c>
      <c r="N362" t="s">
        <v>39</v>
      </c>
      <c r="O362" t="s">
        <v>35</v>
      </c>
      <c r="P362" t="s">
        <v>710</v>
      </c>
      <c r="Q362" t="s">
        <v>41</v>
      </c>
      <c r="R362" t="s">
        <v>41</v>
      </c>
      <c r="S362" t="s">
        <v>710</v>
      </c>
      <c r="T362" t="s">
        <v>41</v>
      </c>
      <c r="U362" t="s">
        <v>41</v>
      </c>
      <c r="V362" t="s">
        <v>710</v>
      </c>
      <c r="W362" t="s">
        <v>41</v>
      </c>
      <c r="X362" t="s">
        <v>41</v>
      </c>
    </row>
    <row r="363" spans="1:24" hidden="1" x14ac:dyDescent="0.25">
      <c r="A363">
        <v>1516031</v>
      </c>
      <c r="B363" s="12">
        <v>41690050132076</v>
      </c>
      <c r="C363" t="s">
        <v>55</v>
      </c>
      <c r="D363" t="s">
        <v>721</v>
      </c>
      <c r="E363" t="s">
        <v>739</v>
      </c>
      <c r="F363" t="s">
        <v>739</v>
      </c>
      <c r="G363" t="s">
        <v>721</v>
      </c>
      <c r="H363" t="s">
        <v>739</v>
      </c>
      <c r="I363" t="s">
        <v>739</v>
      </c>
      <c r="J363" t="s">
        <v>710</v>
      </c>
      <c r="K363" t="s">
        <v>41</v>
      </c>
      <c r="L363" t="s">
        <v>41</v>
      </c>
      <c r="M363" t="s">
        <v>721</v>
      </c>
      <c r="N363" t="s">
        <v>39</v>
      </c>
      <c r="O363" t="s">
        <v>35</v>
      </c>
      <c r="P363" t="s">
        <v>710</v>
      </c>
      <c r="Q363" t="s">
        <v>41</v>
      </c>
      <c r="R363" t="s">
        <v>41</v>
      </c>
      <c r="S363" t="s">
        <v>710</v>
      </c>
      <c r="T363" t="s">
        <v>41</v>
      </c>
      <c r="U363" t="s">
        <v>41</v>
      </c>
      <c r="V363" t="s">
        <v>710</v>
      </c>
      <c r="W363" t="s">
        <v>41</v>
      </c>
      <c r="X363" t="s">
        <v>41</v>
      </c>
    </row>
    <row r="364" spans="1:24" hidden="1" x14ac:dyDescent="0.25">
      <c r="A364">
        <v>1617033</v>
      </c>
      <c r="B364" s="12">
        <v>43104390133496</v>
      </c>
      <c r="C364" t="s">
        <v>96</v>
      </c>
      <c r="D364" t="s">
        <v>721</v>
      </c>
      <c r="E364" t="s">
        <v>739</v>
      </c>
      <c r="F364" t="s">
        <v>739</v>
      </c>
      <c r="G364" t="s">
        <v>721</v>
      </c>
      <c r="H364" t="s">
        <v>739</v>
      </c>
      <c r="I364" t="s">
        <v>739</v>
      </c>
      <c r="J364" t="s">
        <v>710</v>
      </c>
      <c r="K364" t="s">
        <v>41</v>
      </c>
      <c r="L364" t="s">
        <v>41</v>
      </c>
      <c r="M364" t="s">
        <v>721</v>
      </c>
      <c r="N364" t="s">
        <v>39</v>
      </c>
      <c r="O364" t="s">
        <v>35</v>
      </c>
      <c r="P364" t="s">
        <v>710</v>
      </c>
      <c r="Q364" t="s">
        <v>41</v>
      </c>
      <c r="R364" t="s">
        <v>41</v>
      </c>
      <c r="S364" t="s">
        <v>710</v>
      </c>
      <c r="T364" t="s">
        <v>41</v>
      </c>
      <c r="U364" t="s">
        <v>41</v>
      </c>
      <c r="V364" t="s">
        <v>710</v>
      </c>
      <c r="W364" t="s">
        <v>41</v>
      </c>
      <c r="X364" t="s">
        <v>41</v>
      </c>
    </row>
    <row r="365" spans="1:24" hidden="1" x14ac:dyDescent="0.25">
      <c r="A365">
        <v>910021</v>
      </c>
      <c r="B365" s="12">
        <v>43104390119024</v>
      </c>
      <c r="C365" t="s">
        <v>102</v>
      </c>
      <c r="D365" t="s">
        <v>721</v>
      </c>
      <c r="E365" t="s">
        <v>739</v>
      </c>
      <c r="F365" t="s">
        <v>739</v>
      </c>
      <c r="G365" t="s">
        <v>721</v>
      </c>
      <c r="H365" t="s">
        <v>739</v>
      </c>
      <c r="I365" t="s">
        <v>739</v>
      </c>
      <c r="J365" t="s">
        <v>710</v>
      </c>
      <c r="K365" t="s">
        <v>41</v>
      </c>
      <c r="L365" t="s">
        <v>41</v>
      </c>
      <c r="M365" t="s">
        <v>721</v>
      </c>
      <c r="N365" t="s">
        <v>39</v>
      </c>
      <c r="O365" t="s">
        <v>35</v>
      </c>
      <c r="P365" t="s">
        <v>710</v>
      </c>
      <c r="Q365" t="s">
        <v>41</v>
      </c>
      <c r="R365" t="s">
        <v>41</v>
      </c>
      <c r="S365" t="s">
        <v>710</v>
      </c>
      <c r="T365" t="s">
        <v>41</v>
      </c>
      <c r="U365" t="s">
        <v>41</v>
      </c>
      <c r="V365" t="s">
        <v>710</v>
      </c>
      <c r="W365" t="s">
        <v>41</v>
      </c>
      <c r="X365" t="s">
        <v>41</v>
      </c>
    </row>
    <row r="366" spans="1:24" hidden="1" x14ac:dyDescent="0.25">
      <c r="A366">
        <v>1314023</v>
      </c>
      <c r="B366" s="12">
        <v>43694500128108</v>
      </c>
      <c r="C366" t="s">
        <v>131</v>
      </c>
      <c r="D366" t="s">
        <v>721</v>
      </c>
      <c r="E366" t="s">
        <v>739</v>
      </c>
      <c r="F366" t="s">
        <v>739</v>
      </c>
      <c r="G366" t="s">
        <v>721</v>
      </c>
      <c r="H366" t="s">
        <v>739</v>
      </c>
      <c r="I366" t="s">
        <v>739</v>
      </c>
      <c r="J366" t="s">
        <v>710</v>
      </c>
      <c r="K366" t="s">
        <v>41</v>
      </c>
      <c r="L366" t="s">
        <v>41</v>
      </c>
      <c r="M366" t="s">
        <v>721</v>
      </c>
      <c r="N366" t="s">
        <v>39</v>
      </c>
      <c r="O366" t="s">
        <v>35</v>
      </c>
      <c r="P366" t="s">
        <v>710</v>
      </c>
      <c r="Q366" t="s">
        <v>41</v>
      </c>
      <c r="R366" t="s">
        <v>41</v>
      </c>
      <c r="S366" t="s">
        <v>710</v>
      </c>
      <c r="T366" t="s">
        <v>41</v>
      </c>
      <c r="U366" t="s">
        <v>41</v>
      </c>
      <c r="V366" t="s">
        <v>710</v>
      </c>
      <c r="W366" t="s">
        <v>41</v>
      </c>
      <c r="X366" t="s">
        <v>41</v>
      </c>
    </row>
    <row r="367" spans="1:24" hidden="1" x14ac:dyDescent="0.25">
      <c r="A367">
        <v>1011035</v>
      </c>
      <c r="B367" s="12">
        <v>31750856118392</v>
      </c>
      <c r="C367" t="s">
        <v>76</v>
      </c>
      <c r="D367" t="s">
        <v>721</v>
      </c>
      <c r="E367" t="s">
        <v>739</v>
      </c>
      <c r="F367" t="s">
        <v>739</v>
      </c>
      <c r="G367" t="s">
        <v>721</v>
      </c>
      <c r="H367" t="s">
        <v>739</v>
      </c>
      <c r="I367" t="s">
        <v>739</v>
      </c>
      <c r="J367" t="s">
        <v>710</v>
      </c>
      <c r="K367" t="s">
        <v>41</v>
      </c>
      <c r="L367" t="s">
        <v>41</v>
      </c>
      <c r="M367" t="s">
        <v>721</v>
      </c>
      <c r="N367" t="s">
        <v>39</v>
      </c>
      <c r="O367" t="s">
        <v>35</v>
      </c>
      <c r="P367" t="s">
        <v>721</v>
      </c>
      <c r="Q367" t="s">
        <v>39</v>
      </c>
      <c r="R367" t="s">
        <v>35</v>
      </c>
      <c r="S367" t="s">
        <v>710</v>
      </c>
      <c r="T367" t="s">
        <v>41</v>
      </c>
      <c r="U367" t="s">
        <v>41</v>
      </c>
      <c r="V367" t="s">
        <v>710</v>
      </c>
      <c r="W367" t="s">
        <v>41</v>
      </c>
      <c r="X367" t="s">
        <v>41</v>
      </c>
    </row>
    <row r="368" spans="1:24" x14ac:dyDescent="0.25">
      <c r="A368">
        <v>1011036</v>
      </c>
      <c r="B368" s="12">
        <v>31750850114371</v>
      </c>
      <c r="C368" t="s">
        <v>76</v>
      </c>
      <c r="D368" t="s">
        <v>721</v>
      </c>
      <c r="E368" t="s">
        <v>739</v>
      </c>
      <c r="F368" t="s">
        <v>739</v>
      </c>
      <c r="G368" t="s">
        <v>721</v>
      </c>
      <c r="H368" t="s">
        <v>739</v>
      </c>
      <c r="I368" t="s">
        <v>739</v>
      </c>
      <c r="J368" t="s">
        <v>710</v>
      </c>
      <c r="K368" t="s">
        <v>41</v>
      </c>
      <c r="L368" t="s">
        <v>41</v>
      </c>
      <c r="M368" t="s">
        <v>721</v>
      </c>
      <c r="N368" t="s">
        <v>39</v>
      </c>
      <c r="O368" t="s">
        <v>35</v>
      </c>
      <c r="P368" t="s">
        <v>721</v>
      </c>
      <c r="Q368" t="s">
        <v>39</v>
      </c>
      <c r="R368" t="s">
        <v>35</v>
      </c>
      <c r="S368" t="s">
        <v>721</v>
      </c>
      <c r="T368" t="s">
        <v>39</v>
      </c>
      <c r="U368" t="s">
        <v>35</v>
      </c>
      <c r="V368" t="s">
        <v>710</v>
      </c>
      <c r="W368" t="s">
        <v>41</v>
      </c>
      <c r="X368" t="s">
        <v>41</v>
      </c>
    </row>
    <row r="369" spans="1:24" hidden="1" x14ac:dyDescent="0.25">
      <c r="A369">
        <v>1516032</v>
      </c>
      <c r="B369" s="12">
        <v>31668520127928</v>
      </c>
      <c r="C369" t="s">
        <v>55</v>
      </c>
      <c r="D369" t="s">
        <v>721</v>
      </c>
      <c r="E369" t="s">
        <v>739</v>
      </c>
      <c r="F369" t="s">
        <v>739</v>
      </c>
      <c r="G369" t="s">
        <v>721</v>
      </c>
      <c r="H369" t="s">
        <v>739</v>
      </c>
      <c r="I369" t="s">
        <v>739</v>
      </c>
      <c r="J369" t="s">
        <v>710</v>
      </c>
      <c r="K369" t="s">
        <v>41</v>
      </c>
      <c r="L369" t="s">
        <v>41</v>
      </c>
      <c r="M369" t="s">
        <v>721</v>
      </c>
      <c r="N369" t="s">
        <v>39</v>
      </c>
      <c r="O369" t="s">
        <v>35</v>
      </c>
      <c r="P369" t="s">
        <v>721</v>
      </c>
      <c r="Q369" t="s">
        <v>39</v>
      </c>
      <c r="R369" t="s">
        <v>35</v>
      </c>
      <c r="S369" t="s">
        <v>710</v>
      </c>
      <c r="T369" t="s">
        <v>41</v>
      </c>
      <c r="U369" t="s">
        <v>41</v>
      </c>
      <c r="V369" t="s">
        <v>710</v>
      </c>
      <c r="W369" t="s">
        <v>41</v>
      </c>
      <c r="X369" t="s">
        <v>41</v>
      </c>
    </row>
    <row r="370" spans="1:24" hidden="1" x14ac:dyDescent="0.25">
      <c r="A370">
        <v>1718006</v>
      </c>
      <c r="B370" s="12">
        <v>21770650135350</v>
      </c>
      <c r="C370" t="s">
        <v>83</v>
      </c>
      <c r="D370" t="s">
        <v>721</v>
      </c>
      <c r="E370" t="s">
        <v>739</v>
      </c>
      <c r="F370" t="s">
        <v>739</v>
      </c>
      <c r="G370" t="s">
        <v>721</v>
      </c>
      <c r="H370" t="s">
        <v>739</v>
      </c>
      <c r="I370" t="s">
        <v>739</v>
      </c>
      <c r="J370" t="s">
        <v>710</v>
      </c>
      <c r="K370" t="s">
        <v>41</v>
      </c>
      <c r="L370" t="s">
        <v>41</v>
      </c>
      <c r="M370" t="s">
        <v>721</v>
      </c>
      <c r="N370" t="s">
        <v>39</v>
      </c>
      <c r="O370" t="s">
        <v>35</v>
      </c>
      <c r="P370" t="s">
        <v>710</v>
      </c>
      <c r="Q370" t="s">
        <v>41</v>
      </c>
      <c r="R370" t="s">
        <v>41</v>
      </c>
      <c r="S370" t="s">
        <v>710</v>
      </c>
      <c r="T370" t="s">
        <v>41</v>
      </c>
      <c r="U370" t="s">
        <v>41</v>
      </c>
      <c r="V370" t="s">
        <v>710</v>
      </c>
      <c r="W370" t="s">
        <v>41</v>
      </c>
      <c r="X370" t="s">
        <v>41</v>
      </c>
    </row>
    <row r="371" spans="1:24" hidden="1" x14ac:dyDescent="0.25">
      <c r="A371">
        <v>1819047</v>
      </c>
      <c r="B371" s="12">
        <v>37673140137281</v>
      </c>
      <c r="C371" t="s">
        <v>60</v>
      </c>
      <c r="D371" t="s">
        <v>721</v>
      </c>
      <c r="E371" t="s">
        <v>739</v>
      </c>
      <c r="F371" t="s">
        <v>739</v>
      </c>
      <c r="G371" t="s">
        <v>721</v>
      </c>
      <c r="H371" t="s">
        <v>739</v>
      </c>
      <c r="I371" t="s">
        <v>739</v>
      </c>
      <c r="J371" t="s">
        <v>710</v>
      </c>
      <c r="K371" t="s">
        <v>41</v>
      </c>
      <c r="L371" t="s">
        <v>41</v>
      </c>
      <c r="M371" t="s">
        <v>710</v>
      </c>
      <c r="N371" t="s">
        <v>41</v>
      </c>
      <c r="O371" t="s">
        <v>41</v>
      </c>
      <c r="P371" t="s">
        <v>721</v>
      </c>
      <c r="Q371" t="s">
        <v>39</v>
      </c>
      <c r="R371" t="s">
        <v>35</v>
      </c>
      <c r="S371" t="s">
        <v>710</v>
      </c>
      <c r="T371" t="s">
        <v>41</v>
      </c>
      <c r="U371" t="s">
        <v>41</v>
      </c>
      <c r="V371" t="s">
        <v>710</v>
      </c>
      <c r="W371" t="s">
        <v>41</v>
      </c>
      <c r="X371" t="s">
        <v>41</v>
      </c>
    </row>
    <row r="372" spans="1:24" hidden="1" x14ac:dyDescent="0.25">
      <c r="A372">
        <v>1819046</v>
      </c>
      <c r="B372" s="12">
        <v>37674390137406</v>
      </c>
      <c r="C372" t="s">
        <v>60</v>
      </c>
      <c r="D372" t="s">
        <v>721</v>
      </c>
      <c r="E372" t="s">
        <v>739</v>
      </c>
      <c r="F372" t="s">
        <v>739</v>
      </c>
      <c r="G372" t="s">
        <v>721</v>
      </c>
      <c r="H372" t="s">
        <v>739</v>
      </c>
      <c r="I372" t="s">
        <v>739</v>
      </c>
      <c r="J372" t="s">
        <v>710</v>
      </c>
      <c r="K372" t="s">
        <v>41</v>
      </c>
      <c r="L372" t="s">
        <v>41</v>
      </c>
      <c r="M372" t="s">
        <v>710</v>
      </c>
      <c r="N372" t="s">
        <v>41</v>
      </c>
      <c r="O372" t="s">
        <v>41</v>
      </c>
      <c r="P372" t="s">
        <v>721</v>
      </c>
      <c r="Q372" t="s">
        <v>39</v>
      </c>
      <c r="R372" t="s">
        <v>35</v>
      </c>
      <c r="S372" t="s">
        <v>710</v>
      </c>
      <c r="T372" t="s">
        <v>41</v>
      </c>
      <c r="U372" t="s">
        <v>41</v>
      </c>
      <c r="V372" t="s">
        <v>710</v>
      </c>
      <c r="W372" t="s">
        <v>41</v>
      </c>
      <c r="X372" t="s">
        <v>41</v>
      </c>
    </row>
    <row r="373" spans="1:24" hidden="1" x14ac:dyDescent="0.25">
      <c r="A373">
        <v>1011038</v>
      </c>
      <c r="B373" s="12">
        <v>34674390102038</v>
      </c>
      <c r="C373" t="s">
        <v>76</v>
      </c>
      <c r="D373" t="s">
        <v>721</v>
      </c>
      <c r="E373" t="s">
        <v>739</v>
      </c>
      <c r="F373" t="s">
        <v>739</v>
      </c>
      <c r="G373" t="s">
        <v>721</v>
      </c>
      <c r="H373" t="s">
        <v>739</v>
      </c>
      <c r="I373" t="s">
        <v>739</v>
      </c>
      <c r="J373" t="s">
        <v>710</v>
      </c>
      <c r="K373" t="s">
        <v>41</v>
      </c>
      <c r="L373" t="s">
        <v>41</v>
      </c>
      <c r="M373" t="s">
        <v>710</v>
      </c>
      <c r="N373" t="s">
        <v>41</v>
      </c>
      <c r="O373" t="s">
        <v>41</v>
      </c>
      <c r="P373" t="s">
        <v>710</v>
      </c>
      <c r="Q373" t="s">
        <v>41</v>
      </c>
      <c r="R373" t="s">
        <v>41</v>
      </c>
      <c r="S373" t="s">
        <v>710</v>
      </c>
      <c r="T373" t="s">
        <v>41</v>
      </c>
      <c r="U373" t="s">
        <v>41</v>
      </c>
      <c r="V373" t="s">
        <v>710</v>
      </c>
      <c r="W373" t="s">
        <v>41</v>
      </c>
      <c r="X373" t="s">
        <v>41</v>
      </c>
    </row>
    <row r="374" spans="1:24" hidden="1" x14ac:dyDescent="0.25">
      <c r="A374">
        <v>2021060</v>
      </c>
      <c r="B374" s="12" t="s">
        <v>583</v>
      </c>
      <c r="C374" t="s">
        <v>125</v>
      </c>
      <c r="D374" t="s">
        <v>736</v>
      </c>
      <c r="E374" t="s">
        <v>41</v>
      </c>
      <c r="F374" t="s">
        <v>41</v>
      </c>
      <c r="G374" t="s">
        <v>736</v>
      </c>
      <c r="H374" t="s">
        <v>41</v>
      </c>
      <c r="I374" t="s">
        <v>41</v>
      </c>
      <c r="J374" t="s">
        <v>710</v>
      </c>
      <c r="K374" t="s">
        <v>41</v>
      </c>
      <c r="L374" t="s">
        <v>41</v>
      </c>
      <c r="M374" t="s">
        <v>710</v>
      </c>
      <c r="N374" t="s">
        <v>41</v>
      </c>
      <c r="O374" t="s">
        <v>41</v>
      </c>
      <c r="P374" t="s">
        <v>710</v>
      </c>
      <c r="Q374" t="s">
        <v>41</v>
      </c>
      <c r="R374" t="s">
        <v>41</v>
      </c>
      <c r="S374" t="s">
        <v>710</v>
      </c>
      <c r="T374" t="s">
        <v>41</v>
      </c>
      <c r="U374" t="s">
        <v>41</v>
      </c>
      <c r="V374" t="s">
        <v>710</v>
      </c>
      <c r="W374" t="s">
        <v>41</v>
      </c>
      <c r="X374" t="s">
        <v>41</v>
      </c>
    </row>
    <row r="375" spans="1:24" hidden="1" x14ac:dyDescent="0.25">
      <c r="A375">
        <v>1314029</v>
      </c>
      <c r="B375" s="12">
        <v>30103060126037</v>
      </c>
      <c r="C375" t="s">
        <v>131</v>
      </c>
      <c r="D375" t="s">
        <v>721</v>
      </c>
      <c r="E375" t="s">
        <v>739</v>
      </c>
      <c r="F375" t="s">
        <v>739</v>
      </c>
      <c r="G375" t="s">
        <v>721</v>
      </c>
      <c r="H375" t="s">
        <v>739</v>
      </c>
      <c r="I375" t="s">
        <v>739</v>
      </c>
      <c r="J375" t="s">
        <v>710</v>
      </c>
      <c r="K375" t="s">
        <v>41</v>
      </c>
      <c r="L375" t="s">
        <v>41</v>
      </c>
      <c r="M375" t="s">
        <v>721</v>
      </c>
      <c r="N375" t="s">
        <v>39</v>
      </c>
      <c r="O375" t="s">
        <v>35</v>
      </c>
      <c r="P375" t="s">
        <v>721</v>
      </c>
      <c r="Q375" t="s">
        <v>39</v>
      </c>
      <c r="R375" t="s">
        <v>35</v>
      </c>
      <c r="S375" t="s">
        <v>710</v>
      </c>
      <c r="T375" t="s">
        <v>41</v>
      </c>
      <c r="U375" t="s">
        <v>41</v>
      </c>
      <c r="V375" t="s">
        <v>710</v>
      </c>
      <c r="W375" t="s">
        <v>41</v>
      </c>
      <c r="X375" t="s">
        <v>41</v>
      </c>
    </row>
    <row r="376" spans="1:24" hidden="1" x14ac:dyDescent="0.25">
      <c r="A376">
        <v>1415032</v>
      </c>
      <c r="B376" s="12">
        <v>37683386119168</v>
      </c>
      <c r="C376" t="s">
        <v>53</v>
      </c>
      <c r="D376" t="s">
        <v>721</v>
      </c>
      <c r="E376" t="s">
        <v>739</v>
      </c>
      <c r="F376" t="s">
        <v>739</v>
      </c>
      <c r="G376" t="s">
        <v>721</v>
      </c>
      <c r="H376" t="s">
        <v>739</v>
      </c>
      <c r="I376" t="s">
        <v>739</v>
      </c>
      <c r="J376" t="s">
        <v>710</v>
      </c>
      <c r="K376" t="s">
        <v>41</v>
      </c>
      <c r="L376" t="s">
        <v>41</v>
      </c>
      <c r="M376" t="s">
        <v>721</v>
      </c>
      <c r="N376" t="s">
        <v>39</v>
      </c>
      <c r="O376" t="s">
        <v>35</v>
      </c>
      <c r="P376" t="s">
        <v>721</v>
      </c>
      <c r="Q376" t="s">
        <v>39</v>
      </c>
      <c r="R376" t="s">
        <v>35</v>
      </c>
      <c r="S376" t="s">
        <v>721</v>
      </c>
      <c r="T376" t="s">
        <v>39</v>
      </c>
      <c r="U376" t="s">
        <v>35</v>
      </c>
      <c r="V376" t="s">
        <v>710</v>
      </c>
      <c r="W376" t="s">
        <v>41</v>
      </c>
      <c r="X376" t="s">
        <v>41</v>
      </c>
    </row>
    <row r="377" spans="1:24" hidden="1" x14ac:dyDescent="0.25">
      <c r="A377">
        <v>1314024</v>
      </c>
      <c r="B377" s="12">
        <v>37683380121681</v>
      </c>
      <c r="C377" t="s">
        <v>131</v>
      </c>
      <c r="D377" t="s">
        <v>721</v>
      </c>
      <c r="E377" t="s">
        <v>739</v>
      </c>
      <c r="F377" t="s">
        <v>739</v>
      </c>
      <c r="G377" t="s">
        <v>721</v>
      </c>
      <c r="H377" t="s">
        <v>739</v>
      </c>
      <c r="I377" t="s">
        <v>739</v>
      </c>
      <c r="J377" t="s">
        <v>710</v>
      </c>
      <c r="K377" t="s">
        <v>41</v>
      </c>
      <c r="L377" t="s">
        <v>41</v>
      </c>
      <c r="M377" t="s">
        <v>710</v>
      </c>
      <c r="N377" t="s">
        <v>41</v>
      </c>
      <c r="O377" t="s">
        <v>41</v>
      </c>
      <c r="P377" t="s">
        <v>710</v>
      </c>
      <c r="Q377" t="s">
        <v>41</v>
      </c>
      <c r="R377" t="s">
        <v>41</v>
      </c>
      <c r="S377" t="s">
        <v>710</v>
      </c>
      <c r="T377" t="s">
        <v>41</v>
      </c>
      <c r="U377" t="s">
        <v>41</v>
      </c>
      <c r="V377" t="s">
        <v>710</v>
      </c>
      <c r="W377" t="s">
        <v>41</v>
      </c>
      <c r="X377" t="s">
        <v>41</v>
      </c>
    </row>
    <row r="378" spans="1:24" hidden="1" x14ac:dyDescent="0.25">
      <c r="A378">
        <v>1920016</v>
      </c>
      <c r="B378" s="12">
        <v>37754160138651</v>
      </c>
      <c r="C378" t="s">
        <v>155</v>
      </c>
      <c r="D378" t="s">
        <v>721</v>
      </c>
      <c r="E378" t="s">
        <v>739</v>
      </c>
      <c r="F378" t="s">
        <v>739</v>
      </c>
      <c r="G378" t="s">
        <v>721</v>
      </c>
      <c r="H378" t="s">
        <v>739</v>
      </c>
      <c r="I378" t="s">
        <v>739</v>
      </c>
      <c r="J378" t="s">
        <v>710</v>
      </c>
      <c r="K378" t="s">
        <v>41</v>
      </c>
      <c r="L378" t="s">
        <v>41</v>
      </c>
      <c r="M378" t="s">
        <v>721</v>
      </c>
      <c r="N378" t="s">
        <v>39</v>
      </c>
      <c r="O378" t="s">
        <v>35</v>
      </c>
      <c r="P378" t="s">
        <v>721</v>
      </c>
      <c r="Q378" t="s">
        <v>39</v>
      </c>
      <c r="R378" t="s">
        <v>35</v>
      </c>
      <c r="S378" t="s">
        <v>710</v>
      </c>
      <c r="T378" t="s">
        <v>41</v>
      </c>
      <c r="U378" t="s">
        <v>41</v>
      </c>
      <c r="V378" t="s">
        <v>710</v>
      </c>
      <c r="W378" t="s">
        <v>41</v>
      </c>
      <c r="X378" t="s">
        <v>41</v>
      </c>
    </row>
    <row r="379" spans="1:24" hidden="1" x14ac:dyDescent="0.25">
      <c r="A379">
        <v>1617055</v>
      </c>
      <c r="B379" s="12">
        <v>37679830134890</v>
      </c>
      <c r="C379" t="s">
        <v>96</v>
      </c>
      <c r="D379" t="s">
        <v>721</v>
      </c>
      <c r="E379" t="s">
        <v>739</v>
      </c>
      <c r="F379" t="s">
        <v>739</v>
      </c>
      <c r="G379" t="s">
        <v>721</v>
      </c>
      <c r="H379" t="s">
        <v>739</v>
      </c>
      <c r="I379" t="s">
        <v>739</v>
      </c>
      <c r="J379" t="s">
        <v>710</v>
      </c>
      <c r="K379" t="s">
        <v>41</v>
      </c>
      <c r="L379" t="s">
        <v>41</v>
      </c>
      <c r="M379" t="s">
        <v>721</v>
      </c>
      <c r="N379" t="s">
        <v>39</v>
      </c>
      <c r="O379" t="s">
        <v>35</v>
      </c>
      <c r="P379" t="s">
        <v>721</v>
      </c>
      <c r="Q379" t="s">
        <v>39</v>
      </c>
      <c r="R379" t="s">
        <v>35</v>
      </c>
      <c r="S379" t="s">
        <v>710</v>
      </c>
      <c r="T379" t="s">
        <v>41</v>
      </c>
      <c r="U379" t="s">
        <v>41</v>
      </c>
      <c r="V379" t="s">
        <v>710</v>
      </c>
      <c r="W379" t="s">
        <v>41</v>
      </c>
      <c r="X379" t="s">
        <v>41</v>
      </c>
    </row>
    <row r="380" spans="1:24" hidden="1" x14ac:dyDescent="0.25">
      <c r="A380">
        <v>1718005</v>
      </c>
      <c r="B380" s="12">
        <v>43694274330676</v>
      </c>
      <c r="C380" t="s">
        <v>83</v>
      </c>
      <c r="D380" t="s">
        <v>721</v>
      </c>
      <c r="E380" t="s">
        <v>739</v>
      </c>
      <c r="F380" t="s">
        <v>739</v>
      </c>
      <c r="G380" t="s">
        <v>721</v>
      </c>
      <c r="H380" t="s">
        <v>739</v>
      </c>
      <c r="I380" t="s">
        <v>739</v>
      </c>
      <c r="J380" t="s">
        <v>710</v>
      </c>
      <c r="K380" t="s">
        <v>41</v>
      </c>
      <c r="L380" t="s">
        <v>41</v>
      </c>
      <c r="M380" t="s">
        <v>710</v>
      </c>
      <c r="N380" t="s">
        <v>41</v>
      </c>
      <c r="O380" t="s">
        <v>41</v>
      </c>
      <c r="P380" t="s">
        <v>710</v>
      </c>
      <c r="Q380" t="s">
        <v>41</v>
      </c>
      <c r="R380" t="s">
        <v>41</v>
      </c>
      <c r="S380" t="s">
        <v>710</v>
      </c>
      <c r="T380" t="s">
        <v>41</v>
      </c>
      <c r="U380" t="s">
        <v>41</v>
      </c>
      <c r="V380" t="s">
        <v>710</v>
      </c>
      <c r="W380" t="s">
        <v>41</v>
      </c>
      <c r="X380" t="s">
        <v>41</v>
      </c>
    </row>
    <row r="381" spans="1:24" hidden="1" x14ac:dyDescent="0.25">
      <c r="A381">
        <v>1112010</v>
      </c>
      <c r="B381" s="12">
        <v>19651360117234</v>
      </c>
      <c r="C381" t="s">
        <v>51</v>
      </c>
      <c r="D381" t="s">
        <v>721</v>
      </c>
      <c r="E381" t="s">
        <v>739</v>
      </c>
      <c r="F381" t="s">
        <v>739</v>
      </c>
      <c r="G381" t="s">
        <v>721</v>
      </c>
      <c r="H381" t="s">
        <v>739</v>
      </c>
      <c r="I381" t="s">
        <v>739</v>
      </c>
      <c r="J381" t="s">
        <v>710</v>
      </c>
      <c r="K381" t="s">
        <v>41</v>
      </c>
      <c r="L381" t="s">
        <v>41</v>
      </c>
      <c r="M381" t="s">
        <v>721</v>
      </c>
      <c r="N381" t="s">
        <v>39</v>
      </c>
      <c r="O381" t="s">
        <v>35</v>
      </c>
      <c r="P381" t="s">
        <v>721</v>
      </c>
      <c r="Q381" t="s">
        <v>39</v>
      </c>
      <c r="R381" t="s">
        <v>35</v>
      </c>
      <c r="S381" t="s">
        <v>710</v>
      </c>
      <c r="T381" t="s">
        <v>41</v>
      </c>
      <c r="U381" t="s">
        <v>41</v>
      </c>
      <c r="V381" t="s">
        <v>710</v>
      </c>
      <c r="W381" t="s">
        <v>41</v>
      </c>
      <c r="X381" t="s">
        <v>41</v>
      </c>
    </row>
    <row r="382" spans="1:24" hidden="1" x14ac:dyDescent="0.25">
      <c r="A382">
        <v>1516034</v>
      </c>
      <c r="B382" s="12">
        <v>30666216085328</v>
      </c>
      <c r="C382" t="s">
        <v>55</v>
      </c>
      <c r="D382" t="s">
        <v>721</v>
      </c>
      <c r="E382" t="s">
        <v>739</v>
      </c>
      <c r="F382" t="s">
        <v>739</v>
      </c>
      <c r="G382" t="s">
        <v>721</v>
      </c>
      <c r="H382" t="s">
        <v>739</v>
      </c>
      <c r="I382" t="s">
        <v>739</v>
      </c>
      <c r="J382" t="s">
        <v>710</v>
      </c>
      <c r="K382" t="s">
        <v>41</v>
      </c>
      <c r="L382" t="s">
        <v>41</v>
      </c>
      <c r="M382" t="s">
        <v>721</v>
      </c>
      <c r="N382" t="s">
        <v>39</v>
      </c>
      <c r="O382" t="s">
        <v>35</v>
      </c>
      <c r="P382" t="s">
        <v>721</v>
      </c>
      <c r="Q382" t="s">
        <v>39</v>
      </c>
      <c r="R382" t="s">
        <v>36</v>
      </c>
      <c r="S382" t="s">
        <v>710</v>
      </c>
      <c r="T382" t="s">
        <v>41</v>
      </c>
      <c r="U382" t="s">
        <v>41</v>
      </c>
      <c r="V382" t="s">
        <v>710</v>
      </c>
      <c r="W382" t="s">
        <v>41</v>
      </c>
      <c r="X382" t="s">
        <v>41</v>
      </c>
    </row>
    <row r="383" spans="1:24" hidden="1" x14ac:dyDescent="0.25">
      <c r="A383">
        <v>1920024</v>
      </c>
      <c r="B383" s="12">
        <v>34765050114272</v>
      </c>
      <c r="C383" t="s">
        <v>155</v>
      </c>
      <c r="D383" t="s">
        <v>721</v>
      </c>
      <c r="E383" t="s">
        <v>739</v>
      </c>
      <c r="F383" t="s">
        <v>739</v>
      </c>
      <c r="G383" t="s">
        <v>721</v>
      </c>
      <c r="H383" t="s">
        <v>739</v>
      </c>
      <c r="I383" t="s">
        <v>739</v>
      </c>
      <c r="J383" t="s">
        <v>710</v>
      </c>
      <c r="K383" t="s">
        <v>41</v>
      </c>
      <c r="L383" t="s">
        <v>41</v>
      </c>
      <c r="M383" t="s">
        <v>710</v>
      </c>
      <c r="N383" t="s">
        <v>41</v>
      </c>
      <c r="O383" t="s">
        <v>41</v>
      </c>
      <c r="P383" t="s">
        <v>721</v>
      </c>
      <c r="Q383" t="s">
        <v>39</v>
      </c>
      <c r="R383" t="s">
        <v>35</v>
      </c>
      <c r="S383" t="s">
        <v>710</v>
      </c>
      <c r="T383" t="s">
        <v>41</v>
      </c>
      <c r="U383" t="s">
        <v>41</v>
      </c>
      <c r="V383" t="s">
        <v>710</v>
      </c>
      <c r="W383" t="s">
        <v>41</v>
      </c>
      <c r="X383" t="s">
        <v>41</v>
      </c>
    </row>
    <row r="384" spans="1:24" hidden="1" x14ac:dyDescent="0.25">
      <c r="A384">
        <v>1819073</v>
      </c>
      <c r="B384" s="12">
        <v>37771640137356</v>
      </c>
      <c r="C384" t="s">
        <v>60</v>
      </c>
      <c r="D384" t="s">
        <v>736</v>
      </c>
      <c r="E384" t="s">
        <v>41</v>
      </c>
      <c r="F384" t="s">
        <v>41</v>
      </c>
      <c r="G384" t="s">
        <v>736</v>
      </c>
      <c r="H384" t="s">
        <v>41</v>
      </c>
      <c r="I384" t="s">
        <v>41</v>
      </c>
      <c r="J384" t="s">
        <v>710</v>
      </c>
      <c r="K384" t="s">
        <v>41</v>
      </c>
      <c r="L384" t="s">
        <v>41</v>
      </c>
      <c r="M384" t="s">
        <v>710</v>
      </c>
      <c r="N384" t="s">
        <v>41</v>
      </c>
      <c r="O384" t="s">
        <v>41</v>
      </c>
      <c r="P384" t="s">
        <v>710</v>
      </c>
      <c r="Q384" t="s">
        <v>41</v>
      </c>
      <c r="R384" t="s">
        <v>41</v>
      </c>
      <c r="S384" t="s">
        <v>710</v>
      </c>
      <c r="T384" t="s">
        <v>41</v>
      </c>
      <c r="U384" t="s">
        <v>41</v>
      </c>
      <c r="V384" t="s">
        <v>710</v>
      </c>
      <c r="W384" t="s">
        <v>41</v>
      </c>
      <c r="X384" t="s">
        <v>41</v>
      </c>
    </row>
    <row r="385" spans="1:24" hidden="1" x14ac:dyDescent="0.25">
      <c r="A385">
        <v>1617037</v>
      </c>
      <c r="B385" s="12">
        <v>30103060134288</v>
      </c>
      <c r="C385" t="s">
        <v>96</v>
      </c>
      <c r="D385" t="s">
        <v>721</v>
      </c>
      <c r="E385" t="s">
        <v>739</v>
      </c>
      <c r="F385" t="s">
        <v>739</v>
      </c>
      <c r="G385" t="s">
        <v>721</v>
      </c>
      <c r="H385" t="s">
        <v>739</v>
      </c>
      <c r="I385" t="s">
        <v>739</v>
      </c>
      <c r="J385" t="s">
        <v>710</v>
      </c>
      <c r="K385" t="s">
        <v>41</v>
      </c>
      <c r="L385" t="s">
        <v>41</v>
      </c>
      <c r="M385" t="s">
        <v>721</v>
      </c>
      <c r="N385" t="s">
        <v>39</v>
      </c>
      <c r="O385" t="s">
        <v>35</v>
      </c>
      <c r="P385" t="s">
        <v>721</v>
      </c>
      <c r="Q385" t="s">
        <v>39</v>
      </c>
      <c r="R385" t="s">
        <v>35</v>
      </c>
      <c r="S385" t="s">
        <v>710</v>
      </c>
      <c r="T385" t="s">
        <v>41</v>
      </c>
      <c r="U385" t="s">
        <v>41</v>
      </c>
      <c r="V385" t="s">
        <v>710</v>
      </c>
      <c r="W385" t="s">
        <v>41</v>
      </c>
      <c r="X385" t="s">
        <v>41</v>
      </c>
    </row>
    <row r="386" spans="1:24" hidden="1" x14ac:dyDescent="0.25">
      <c r="A386">
        <v>1718036</v>
      </c>
      <c r="B386" s="12">
        <v>37103710136085</v>
      </c>
      <c r="C386" t="s">
        <v>83</v>
      </c>
      <c r="D386" t="s">
        <v>721</v>
      </c>
      <c r="E386" t="s">
        <v>739</v>
      </c>
      <c r="F386" t="s">
        <v>739</v>
      </c>
      <c r="G386" t="s">
        <v>721</v>
      </c>
      <c r="H386" t="s">
        <v>739</v>
      </c>
      <c r="I386" t="s">
        <v>739</v>
      </c>
      <c r="J386" t="s">
        <v>710</v>
      </c>
      <c r="K386" t="s">
        <v>41</v>
      </c>
      <c r="L386" t="s">
        <v>41</v>
      </c>
      <c r="M386" t="s">
        <v>721</v>
      </c>
      <c r="N386" t="s">
        <v>39</v>
      </c>
      <c r="O386" t="s">
        <v>35</v>
      </c>
      <c r="P386" t="s">
        <v>721</v>
      </c>
      <c r="Q386" t="s">
        <v>39</v>
      </c>
      <c r="R386" t="s">
        <v>35</v>
      </c>
      <c r="S386" t="s">
        <v>710</v>
      </c>
      <c r="T386" t="s">
        <v>41</v>
      </c>
      <c r="U386" t="s">
        <v>41</v>
      </c>
      <c r="V386" t="s">
        <v>710</v>
      </c>
      <c r="W386" t="s">
        <v>41</v>
      </c>
      <c r="X386" t="s">
        <v>41</v>
      </c>
    </row>
    <row r="387" spans="1:24" hidden="1" x14ac:dyDescent="0.25">
      <c r="A387">
        <v>1617015</v>
      </c>
      <c r="B387" s="12">
        <v>37683380122788</v>
      </c>
      <c r="C387" t="s">
        <v>96</v>
      </c>
      <c r="D387" t="s">
        <v>721</v>
      </c>
      <c r="E387" t="s">
        <v>739</v>
      </c>
      <c r="F387" t="s">
        <v>739</v>
      </c>
      <c r="G387" t="s">
        <v>721</v>
      </c>
      <c r="H387" t="s">
        <v>739</v>
      </c>
      <c r="I387" t="s">
        <v>739</v>
      </c>
      <c r="J387" t="s">
        <v>710</v>
      </c>
      <c r="K387" t="s">
        <v>41</v>
      </c>
      <c r="L387" t="s">
        <v>41</v>
      </c>
      <c r="M387" t="s">
        <v>721</v>
      </c>
      <c r="N387" t="s">
        <v>39</v>
      </c>
      <c r="O387" t="s">
        <v>35</v>
      </c>
      <c r="P387" t="s">
        <v>721</v>
      </c>
      <c r="Q387" t="s">
        <v>39</v>
      </c>
      <c r="R387" t="s">
        <v>35</v>
      </c>
      <c r="S387" t="s">
        <v>710</v>
      </c>
      <c r="T387" t="s">
        <v>41</v>
      </c>
      <c r="U387" t="s">
        <v>41</v>
      </c>
      <c r="V387" t="s">
        <v>710</v>
      </c>
      <c r="W387" t="s">
        <v>41</v>
      </c>
      <c r="X387" t="s">
        <v>41</v>
      </c>
    </row>
    <row r="388" spans="1:24" hidden="1" x14ac:dyDescent="0.25">
      <c r="A388">
        <v>1516035</v>
      </c>
      <c r="B388" s="12">
        <v>19756971996693</v>
      </c>
      <c r="C388" t="s">
        <v>55</v>
      </c>
      <c r="D388" t="s">
        <v>721</v>
      </c>
      <c r="E388" t="s">
        <v>739</v>
      </c>
      <c r="F388" t="s">
        <v>739</v>
      </c>
      <c r="G388" t="s">
        <v>721</v>
      </c>
      <c r="H388" t="s">
        <v>739</v>
      </c>
      <c r="I388" t="s">
        <v>739</v>
      </c>
      <c r="J388" t="s">
        <v>710</v>
      </c>
      <c r="K388" t="s">
        <v>41</v>
      </c>
      <c r="L388" t="s">
        <v>41</v>
      </c>
      <c r="M388" t="s">
        <v>721</v>
      </c>
      <c r="N388" t="s">
        <v>39</v>
      </c>
      <c r="O388" t="s">
        <v>35</v>
      </c>
      <c r="P388" t="s">
        <v>710</v>
      </c>
      <c r="Q388" t="s">
        <v>41</v>
      </c>
      <c r="R388" t="s">
        <v>41</v>
      </c>
      <c r="S388" t="s">
        <v>710</v>
      </c>
      <c r="T388" t="s">
        <v>41</v>
      </c>
      <c r="U388" t="s">
        <v>41</v>
      </c>
      <c r="V388" t="s">
        <v>710</v>
      </c>
      <c r="W388" t="s">
        <v>41</v>
      </c>
      <c r="X388" t="s">
        <v>41</v>
      </c>
    </row>
    <row r="389" spans="1:24" hidden="1" x14ac:dyDescent="0.25">
      <c r="A389">
        <v>2021035</v>
      </c>
      <c r="B389" s="12" t="s">
        <v>601</v>
      </c>
      <c r="C389" t="s">
        <v>125</v>
      </c>
      <c r="D389" t="s">
        <v>736</v>
      </c>
      <c r="E389" t="s">
        <v>41</v>
      </c>
      <c r="F389" t="s">
        <v>41</v>
      </c>
      <c r="G389" t="s">
        <v>721</v>
      </c>
      <c r="H389" t="s">
        <v>739</v>
      </c>
      <c r="I389" t="s">
        <v>739</v>
      </c>
      <c r="J389" t="s">
        <v>710</v>
      </c>
      <c r="K389" t="s">
        <v>41</v>
      </c>
      <c r="L389" t="s">
        <v>41</v>
      </c>
      <c r="M389" t="s">
        <v>721</v>
      </c>
      <c r="N389" t="s">
        <v>39</v>
      </c>
      <c r="O389" t="s">
        <v>35</v>
      </c>
      <c r="P389" t="s">
        <v>710</v>
      </c>
      <c r="Q389" t="s">
        <v>41</v>
      </c>
      <c r="R389" t="s">
        <v>41</v>
      </c>
      <c r="S389" t="s">
        <v>710</v>
      </c>
      <c r="T389" t="s">
        <v>41</v>
      </c>
      <c r="U389" t="s">
        <v>41</v>
      </c>
      <c r="V389" t="s">
        <v>710</v>
      </c>
      <c r="W389" t="s">
        <v>41</v>
      </c>
      <c r="X389" t="s">
        <v>41</v>
      </c>
    </row>
    <row r="390" spans="1:24" hidden="1" x14ac:dyDescent="0.25">
      <c r="A390">
        <v>1920023</v>
      </c>
      <c r="B390" s="12">
        <v>45699480139543</v>
      </c>
      <c r="C390" t="s">
        <v>155</v>
      </c>
      <c r="D390" t="s">
        <v>721</v>
      </c>
      <c r="E390" t="s">
        <v>739</v>
      </c>
      <c r="F390" t="s">
        <v>739</v>
      </c>
      <c r="G390" t="s">
        <v>721</v>
      </c>
      <c r="H390" t="s">
        <v>739</v>
      </c>
      <c r="I390" t="s">
        <v>739</v>
      </c>
      <c r="J390" t="s">
        <v>710</v>
      </c>
      <c r="K390" t="s">
        <v>41</v>
      </c>
      <c r="L390" t="s">
        <v>41</v>
      </c>
      <c r="M390" t="s">
        <v>710</v>
      </c>
      <c r="N390" t="s">
        <v>41</v>
      </c>
      <c r="O390" t="s">
        <v>41</v>
      </c>
      <c r="P390" t="s">
        <v>710</v>
      </c>
      <c r="Q390" t="s">
        <v>41</v>
      </c>
      <c r="R390" t="s">
        <v>41</v>
      </c>
      <c r="S390" t="s">
        <v>710</v>
      </c>
      <c r="T390" t="s">
        <v>41</v>
      </c>
      <c r="U390" t="s">
        <v>41</v>
      </c>
      <c r="V390" t="s">
        <v>710</v>
      </c>
      <c r="W390" t="s">
        <v>41</v>
      </c>
      <c r="X390" t="s">
        <v>41</v>
      </c>
    </row>
    <row r="391" spans="1:24" hidden="1" x14ac:dyDescent="0.25">
      <c r="A391">
        <v>1617044</v>
      </c>
      <c r="B391" s="12">
        <v>4614240121475</v>
      </c>
      <c r="C391" t="s">
        <v>96</v>
      </c>
      <c r="D391" t="s">
        <v>721</v>
      </c>
      <c r="E391" t="s">
        <v>739</v>
      </c>
      <c r="F391" t="s">
        <v>739</v>
      </c>
      <c r="G391" t="s">
        <v>721</v>
      </c>
      <c r="H391" t="s">
        <v>739</v>
      </c>
      <c r="I391" t="s">
        <v>739</v>
      </c>
      <c r="J391" t="s">
        <v>710</v>
      </c>
      <c r="K391" t="s">
        <v>41</v>
      </c>
      <c r="L391" t="s">
        <v>41</v>
      </c>
      <c r="M391" t="s">
        <v>710</v>
      </c>
      <c r="N391" t="s">
        <v>41</v>
      </c>
      <c r="O391" t="s">
        <v>41</v>
      </c>
      <c r="P391" t="s">
        <v>721</v>
      </c>
      <c r="Q391" t="s">
        <v>39</v>
      </c>
      <c r="R391" t="s">
        <v>36</v>
      </c>
      <c r="S391" t="s">
        <v>710</v>
      </c>
      <c r="T391" t="s">
        <v>41</v>
      </c>
      <c r="U391" t="s">
        <v>41</v>
      </c>
      <c r="V391" t="s">
        <v>710</v>
      </c>
      <c r="W391" t="s">
        <v>41</v>
      </c>
      <c r="X391" t="s">
        <v>41</v>
      </c>
    </row>
    <row r="392" spans="1:24" hidden="1" x14ac:dyDescent="0.25">
      <c r="A392">
        <v>2021061</v>
      </c>
      <c r="B392" s="12" t="s">
        <v>607</v>
      </c>
      <c r="C392" t="s">
        <v>125</v>
      </c>
      <c r="D392" t="s">
        <v>721</v>
      </c>
      <c r="E392" t="s">
        <v>739</v>
      </c>
      <c r="F392" t="s">
        <v>739</v>
      </c>
      <c r="G392" t="s">
        <v>721</v>
      </c>
      <c r="H392" t="s">
        <v>739</v>
      </c>
      <c r="I392" t="s">
        <v>739</v>
      </c>
      <c r="J392" t="s">
        <v>721</v>
      </c>
      <c r="K392" t="s">
        <v>39</v>
      </c>
      <c r="L392" t="s">
        <v>35</v>
      </c>
      <c r="M392" t="s">
        <v>721</v>
      </c>
      <c r="N392" t="s">
        <v>39</v>
      </c>
      <c r="O392" t="s">
        <v>35</v>
      </c>
      <c r="P392" t="s">
        <v>710</v>
      </c>
      <c r="Q392" t="s">
        <v>41</v>
      </c>
      <c r="R392" t="s">
        <v>41</v>
      </c>
      <c r="S392" t="s">
        <v>710</v>
      </c>
      <c r="T392" t="s">
        <v>41</v>
      </c>
      <c r="U392" t="s">
        <v>41</v>
      </c>
      <c r="V392" t="s">
        <v>710</v>
      </c>
      <c r="W392" t="s">
        <v>41</v>
      </c>
      <c r="X392" t="s">
        <v>41</v>
      </c>
    </row>
    <row r="393" spans="1:24" hidden="1" x14ac:dyDescent="0.25">
      <c r="A393">
        <v>1617035</v>
      </c>
      <c r="B393" s="12">
        <v>10621660114355</v>
      </c>
      <c r="C393" t="s">
        <v>96</v>
      </c>
      <c r="D393" t="s">
        <v>721</v>
      </c>
      <c r="E393" t="s">
        <v>739</v>
      </c>
      <c r="F393" t="s">
        <v>739</v>
      </c>
      <c r="G393" t="s">
        <v>721</v>
      </c>
      <c r="H393" t="s">
        <v>739</v>
      </c>
      <c r="I393" t="s">
        <v>739</v>
      </c>
      <c r="J393" t="s">
        <v>710</v>
      </c>
      <c r="K393" t="s">
        <v>41</v>
      </c>
      <c r="L393" t="s">
        <v>41</v>
      </c>
      <c r="M393" t="s">
        <v>710</v>
      </c>
      <c r="N393" t="s">
        <v>41</v>
      </c>
      <c r="O393" t="s">
        <v>41</v>
      </c>
      <c r="P393" t="s">
        <v>710</v>
      </c>
      <c r="Q393" t="s">
        <v>41</v>
      </c>
      <c r="R393" t="s">
        <v>41</v>
      </c>
      <c r="S393" t="s">
        <v>710</v>
      </c>
      <c r="T393" t="s">
        <v>41</v>
      </c>
      <c r="U393" t="s">
        <v>41</v>
      </c>
      <c r="V393" t="s">
        <v>710</v>
      </c>
      <c r="W393" t="s">
        <v>41</v>
      </c>
      <c r="X393" t="s">
        <v>41</v>
      </c>
    </row>
    <row r="394" spans="1:24" hidden="1" x14ac:dyDescent="0.25">
      <c r="A394">
        <v>2122017</v>
      </c>
      <c r="B394" s="12" t="s">
        <v>610</v>
      </c>
      <c r="C394" t="s">
        <v>58</v>
      </c>
      <c r="D394" t="s">
        <v>721</v>
      </c>
      <c r="E394" t="s">
        <v>739</v>
      </c>
      <c r="F394" t="s">
        <v>739</v>
      </c>
      <c r="G394" t="s">
        <v>721</v>
      </c>
      <c r="H394" t="s">
        <v>739</v>
      </c>
      <c r="I394" t="s">
        <v>739</v>
      </c>
      <c r="J394" t="s">
        <v>721</v>
      </c>
      <c r="K394" t="s">
        <v>39</v>
      </c>
      <c r="L394" t="s">
        <v>36</v>
      </c>
      <c r="M394" t="s">
        <v>735</v>
      </c>
      <c r="N394" t="s">
        <v>41</v>
      </c>
      <c r="O394" t="s">
        <v>41</v>
      </c>
      <c r="P394" t="s">
        <v>735</v>
      </c>
      <c r="Q394" t="s">
        <v>41</v>
      </c>
      <c r="R394" t="s">
        <v>41</v>
      </c>
      <c r="S394" t="s">
        <v>710</v>
      </c>
      <c r="T394" t="s">
        <v>41</v>
      </c>
      <c r="U394" t="s">
        <v>41</v>
      </c>
      <c r="V394" t="s">
        <v>710</v>
      </c>
      <c r="W394" t="s">
        <v>41</v>
      </c>
      <c r="X394" t="s">
        <v>41</v>
      </c>
    </row>
    <row r="395" spans="1:24" hidden="1" x14ac:dyDescent="0.25">
      <c r="A395">
        <v>1011037</v>
      </c>
      <c r="B395" s="12">
        <v>34674390101048</v>
      </c>
      <c r="C395" t="s">
        <v>76</v>
      </c>
      <c r="D395" t="s">
        <v>721</v>
      </c>
      <c r="E395" t="s">
        <v>739</v>
      </c>
      <c r="F395" t="s">
        <v>739</v>
      </c>
      <c r="G395" t="s">
        <v>721</v>
      </c>
      <c r="H395" t="s">
        <v>739</v>
      </c>
      <c r="I395" t="s">
        <v>739</v>
      </c>
      <c r="J395" t="s">
        <v>710</v>
      </c>
      <c r="K395" t="s">
        <v>41</v>
      </c>
      <c r="L395" t="s">
        <v>41</v>
      </c>
      <c r="M395" t="s">
        <v>710</v>
      </c>
      <c r="N395" t="s">
        <v>41</v>
      </c>
      <c r="O395" t="s">
        <v>41</v>
      </c>
      <c r="P395" t="s">
        <v>721</v>
      </c>
      <c r="Q395" t="s">
        <v>39</v>
      </c>
      <c r="R395" t="s">
        <v>36</v>
      </c>
      <c r="S395" t="s">
        <v>710</v>
      </c>
      <c r="T395" t="s">
        <v>41</v>
      </c>
      <c r="U395" t="s">
        <v>41</v>
      </c>
      <c r="V395" t="s">
        <v>710</v>
      </c>
      <c r="W395" t="s">
        <v>41</v>
      </c>
      <c r="X395" t="s">
        <v>41</v>
      </c>
    </row>
    <row r="396" spans="1:24" hidden="1" x14ac:dyDescent="0.25">
      <c r="A396">
        <v>1011039</v>
      </c>
      <c r="B396" s="12">
        <v>39686760120725</v>
      </c>
      <c r="C396" t="s">
        <v>76</v>
      </c>
      <c r="D396" t="s">
        <v>721</v>
      </c>
      <c r="E396" t="s">
        <v>739</v>
      </c>
      <c r="F396" t="s">
        <v>739</v>
      </c>
      <c r="G396" t="s">
        <v>736</v>
      </c>
      <c r="H396" t="s">
        <v>41</v>
      </c>
      <c r="I396" t="s">
        <v>41</v>
      </c>
      <c r="J396" t="s">
        <v>710</v>
      </c>
      <c r="K396" t="s">
        <v>41</v>
      </c>
      <c r="L396" t="s">
        <v>41</v>
      </c>
      <c r="M396" t="s">
        <v>710</v>
      </c>
      <c r="N396" t="s">
        <v>41</v>
      </c>
      <c r="O396" t="s">
        <v>41</v>
      </c>
      <c r="P396" t="s">
        <v>710</v>
      </c>
      <c r="Q396" t="s">
        <v>41</v>
      </c>
      <c r="R396" t="s">
        <v>41</v>
      </c>
      <c r="S396" t="s">
        <v>710</v>
      </c>
      <c r="T396" t="s">
        <v>41</v>
      </c>
      <c r="U396" t="s">
        <v>41</v>
      </c>
      <c r="V396" t="s">
        <v>710</v>
      </c>
      <c r="W396" t="s">
        <v>41</v>
      </c>
      <c r="X396" t="s">
        <v>41</v>
      </c>
    </row>
    <row r="397" spans="1:24" hidden="1" x14ac:dyDescent="0.25">
      <c r="A397">
        <v>1011040</v>
      </c>
      <c r="B397" s="12">
        <v>39686760120733</v>
      </c>
      <c r="C397" t="s">
        <v>76</v>
      </c>
      <c r="D397" t="s">
        <v>736</v>
      </c>
      <c r="E397" t="s">
        <v>41</v>
      </c>
      <c r="F397" t="s">
        <v>41</v>
      </c>
      <c r="G397" t="s">
        <v>736</v>
      </c>
      <c r="H397" t="s">
        <v>41</v>
      </c>
      <c r="I397" t="s">
        <v>41</v>
      </c>
      <c r="J397" t="s">
        <v>710</v>
      </c>
      <c r="K397" t="s">
        <v>41</v>
      </c>
      <c r="L397" t="s">
        <v>41</v>
      </c>
      <c r="M397" t="s">
        <v>710</v>
      </c>
      <c r="N397" t="s">
        <v>41</v>
      </c>
      <c r="O397" t="s">
        <v>41</v>
      </c>
      <c r="P397" t="s">
        <v>710</v>
      </c>
      <c r="Q397" t="s">
        <v>41</v>
      </c>
      <c r="R397" t="s">
        <v>41</v>
      </c>
      <c r="S397" t="s">
        <v>710</v>
      </c>
      <c r="T397" t="s">
        <v>41</v>
      </c>
      <c r="U397" t="s">
        <v>41</v>
      </c>
      <c r="V397" t="s">
        <v>710</v>
      </c>
      <c r="W397" t="s">
        <v>41</v>
      </c>
      <c r="X397" t="s">
        <v>41</v>
      </c>
    </row>
    <row r="398" spans="1:24" hidden="1" x14ac:dyDescent="0.25">
      <c r="A398">
        <v>1718001</v>
      </c>
      <c r="B398" s="12">
        <v>4615070129577</v>
      </c>
      <c r="C398" t="s">
        <v>83</v>
      </c>
      <c r="D398" t="s">
        <v>721</v>
      </c>
      <c r="E398" t="s">
        <v>739</v>
      </c>
      <c r="F398" t="s">
        <v>739</v>
      </c>
      <c r="G398" t="s">
        <v>721</v>
      </c>
      <c r="H398" t="s">
        <v>739</v>
      </c>
      <c r="I398" t="s">
        <v>739</v>
      </c>
      <c r="J398" t="s">
        <v>721</v>
      </c>
      <c r="K398" t="s">
        <v>36</v>
      </c>
      <c r="L398" t="s">
        <v>36</v>
      </c>
      <c r="M398" t="s">
        <v>721</v>
      </c>
      <c r="N398" t="s">
        <v>39</v>
      </c>
      <c r="O398" t="s">
        <v>35</v>
      </c>
      <c r="P398" t="s">
        <v>710</v>
      </c>
      <c r="Q398" t="s">
        <v>41</v>
      </c>
      <c r="R398" t="s">
        <v>41</v>
      </c>
      <c r="S398" t="s">
        <v>710</v>
      </c>
      <c r="T398" t="s">
        <v>41</v>
      </c>
      <c r="U398" t="s">
        <v>41</v>
      </c>
      <c r="V398" t="s">
        <v>710</v>
      </c>
      <c r="W398" t="s">
        <v>41</v>
      </c>
      <c r="X398" t="s">
        <v>41</v>
      </c>
    </row>
    <row r="399" spans="1:24" hidden="1" x14ac:dyDescent="0.25">
      <c r="A399">
        <v>1314028</v>
      </c>
      <c r="B399" s="12">
        <v>36750440107516</v>
      </c>
      <c r="C399" t="s">
        <v>131</v>
      </c>
      <c r="D399" t="s">
        <v>721</v>
      </c>
      <c r="E399" t="s">
        <v>739</v>
      </c>
      <c r="F399" t="s">
        <v>739</v>
      </c>
      <c r="G399" t="s">
        <v>721</v>
      </c>
      <c r="H399" t="s">
        <v>739</v>
      </c>
      <c r="I399" t="s">
        <v>739</v>
      </c>
      <c r="J399" t="s">
        <v>710</v>
      </c>
      <c r="K399" t="s">
        <v>41</v>
      </c>
      <c r="L399" t="s">
        <v>41</v>
      </c>
      <c r="M399" t="s">
        <v>721</v>
      </c>
      <c r="N399" t="s">
        <v>39</v>
      </c>
      <c r="O399" t="s">
        <v>35</v>
      </c>
      <c r="P399" t="s">
        <v>721</v>
      </c>
      <c r="Q399" t="s">
        <v>39</v>
      </c>
      <c r="R399" t="s">
        <v>35</v>
      </c>
      <c r="S399" t="s">
        <v>710</v>
      </c>
      <c r="T399" t="s">
        <v>41</v>
      </c>
      <c r="U399" t="s">
        <v>41</v>
      </c>
      <c r="V399" t="s">
        <v>710</v>
      </c>
      <c r="W399" t="s">
        <v>41</v>
      </c>
      <c r="X399" t="s">
        <v>41</v>
      </c>
    </row>
    <row r="400" spans="1:24" hidden="1" x14ac:dyDescent="0.25">
      <c r="A400">
        <v>1415035</v>
      </c>
      <c r="B400" s="12">
        <v>7100740129684</v>
      </c>
      <c r="C400" t="s">
        <v>53</v>
      </c>
      <c r="D400" t="s">
        <v>721</v>
      </c>
      <c r="E400" t="s">
        <v>739</v>
      </c>
      <c r="F400" t="s">
        <v>739</v>
      </c>
      <c r="G400" t="s">
        <v>721</v>
      </c>
      <c r="H400" t="s">
        <v>739</v>
      </c>
      <c r="I400" t="s">
        <v>739</v>
      </c>
      <c r="J400" t="s">
        <v>721</v>
      </c>
      <c r="K400" t="s">
        <v>39</v>
      </c>
      <c r="L400" t="s">
        <v>35</v>
      </c>
      <c r="M400" t="s">
        <v>710</v>
      </c>
      <c r="N400" t="s">
        <v>41</v>
      </c>
      <c r="O400" t="s">
        <v>41</v>
      </c>
      <c r="P400" t="s">
        <v>710</v>
      </c>
      <c r="Q400" t="s">
        <v>41</v>
      </c>
      <c r="R400" t="s">
        <v>41</v>
      </c>
      <c r="S400" t="s">
        <v>710</v>
      </c>
      <c r="T400" t="s">
        <v>41</v>
      </c>
      <c r="U400" t="s">
        <v>41</v>
      </c>
      <c r="V400" t="s">
        <v>710</v>
      </c>
      <c r="W400" t="s">
        <v>41</v>
      </c>
      <c r="X400" t="s">
        <v>41</v>
      </c>
    </row>
    <row r="401" spans="1:24" hidden="1" x14ac:dyDescent="0.25">
      <c r="A401">
        <v>1314026</v>
      </c>
      <c r="B401" s="12">
        <v>43104390128090</v>
      </c>
      <c r="C401" t="s">
        <v>131</v>
      </c>
      <c r="D401" t="s">
        <v>721</v>
      </c>
      <c r="E401" t="s">
        <v>739</v>
      </c>
      <c r="F401" t="s">
        <v>739</v>
      </c>
      <c r="G401" t="s">
        <v>721</v>
      </c>
      <c r="H401" t="s">
        <v>739</v>
      </c>
      <c r="I401" t="s">
        <v>739</v>
      </c>
      <c r="J401" t="s">
        <v>721</v>
      </c>
      <c r="K401" t="s">
        <v>39</v>
      </c>
      <c r="L401" t="s">
        <v>35</v>
      </c>
      <c r="M401" t="s">
        <v>710</v>
      </c>
      <c r="N401" t="s">
        <v>41</v>
      </c>
      <c r="O401" t="s">
        <v>41</v>
      </c>
      <c r="P401" t="s">
        <v>710</v>
      </c>
      <c r="Q401" t="s">
        <v>41</v>
      </c>
      <c r="R401" t="s">
        <v>41</v>
      </c>
      <c r="S401" t="s">
        <v>721</v>
      </c>
      <c r="T401" t="s">
        <v>39</v>
      </c>
      <c r="U401" t="s">
        <v>35</v>
      </c>
      <c r="V401" t="s">
        <v>710</v>
      </c>
      <c r="W401" t="s">
        <v>41</v>
      </c>
      <c r="X401" t="s">
        <v>41</v>
      </c>
    </row>
    <row r="402" spans="1:24" hidden="1" x14ac:dyDescent="0.25">
      <c r="A402">
        <v>1314027</v>
      </c>
      <c r="B402" s="12">
        <v>41689240127548</v>
      </c>
      <c r="C402" t="s">
        <v>131</v>
      </c>
      <c r="D402" t="s">
        <v>721</v>
      </c>
      <c r="E402" t="s">
        <v>739</v>
      </c>
      <c r="F402" t="s">
        <v>739</v>
      </c>
      <c r="G402" t="s">
        <v>721</v>
      </c>
      <c r="H402" t="s">
        <v>739</v>
      </c>
      <c r="I402" t="s">
        <v>739</v>
      </c>
      <c r="J402" t="s">
        <v>721</v>
      </c>
      <c r="K402" t="s">
        <v>39</v>
      </c>
      <c r="L402" t="s">
        <v>35</v>
      </c>
      <c r="M402" t="s">
        <v>710</v>
      </c>
      <c r="N402" t="s">
        <v>41</v>
      </c>
      <c r="O402" t="s">
        <v>41</v>
      </c>
      <c r="P402" t="s">
        <v>710</v>
      </c>
      <c r="Q402" t="s">
        <v>41</v>
      </c>
      <c r="R402" t="s">
        <v>41</v>
      </c>
      <c r="S402" t="s">
        <v>710</v>
      </c>
      <c r="T402" t="s">
        <v>41</v>
      </c>
      <c r="U402" t="s">
        <v>41</v>
      </c>
      <c r="V402" t="s">
        <v>710</v>
      </c>
      <c r="W402" t="s">
        <v>41</v>
      </c>
      <c r="X402" t="s">
        <v>41</v>
      </c>
    </row>
    <row r="403" spans="1:24" hidden="1" x14ac:dyDescent="0.25">
      <c r="A403">
        <v>1112027</v>
      </c>
      <c r="B403" s="12">
        <v>43104390123794</v>
      </c>
      <c r="C403" t="s">
        <v>51</v>
      </c>
      <c r="D403" t="s">
        <v>721</v>
      </c>
      <c r="E403" t="s">
        <v>739</v>
      </c>
      <c r="F403" t="s">
        <v>739</v>
      </c>
      <c r="G403" t="s">
        <v>721</v>
      </c>
      <c r="H403" t="s">
        <v>739</v>
      </c>
      <c r="I403" t="s">
        <v>739</v>
      </c>
      <c r="J403" t="s">
        <v>710</v>
      </c>
      <c r="K403" t="s">
        <v>41</v>
      </c>
      <c r="L403" t="s">
        <v>41</v>
      </c>
      <c r="M403" t="s">
        <v>710</v>
      </c>
      <c r="N403" t="s">
        <v>41</v>
      </c>
      <c r="O403" t="s">
        <v>41</v>
      </c>
      <c r="P403" t="s">
        <v>710</v>
      </c>
      <c r="Q403" t="s">
        <v>41</v>
      </c>
      <c r="R403" t="s">
        <v>41</v>
      </c>
      <c r="S403" t="s">
        <v>710</v>
      </c>
      <c r="T403" t="s">
        <v>41</v>
      </c>
      <c r="U403" t="s">
        <v>41</v>
      </c>
      <c r="V403" t="s">
        <v>710</v>
      </c>
      <c r="W403" t="s">
        <v>41</v>
      </c>
      <c r="X403" t="s">
        <v>41</v>
      </c>
    </row>
    <row r="404" spans="1:24" hidden="1" x14ac:dyDescent="0.25">
      <c r="A404">
        <v>1617011</v>
      </c>
      <c r="B404" s="12">
        <v>7617960133637</v>
      </c>
      <c r="C404" t="s">
        <v>96</v>
      </c>
      <c r="D404" t="s">
        <v>721</v>
      </c>
      <c r="E404" t="s">
        <v>739</v>
      </c>
      <c r="F404" t="s">
        <v>739</v>
      </c>
      <c r="G404" t="s">
        <v>721</v>
      </c>
      <c r="H404" t="s">
        <v>739</v>
      </c>
      <c r="I404" t="s">
        <v>739</v>
      </c>
      <c r="J404" t="s">
        <v>721</v>
      </c>
      <c r="K404" t="s">
        <v>39</v>
      </c>
      <c r="L404" t="s">
        <v>35</v>
      </c>
      <c r="M404" t="s">
        <v>710</v>
      </c>
      <c r="N404" t="s">
        <v>41</v>
      </c>
      <c r="O404" t="s">
        <v>41</v>
      </c>
      <c r="P404" t="s">
        <v>710</v>
      </c>
      <c r="Q404" t="s">
        <v>41</v>
      </c>
      <c r="R404" t="s">
        <v>41</v>
      </c>
      <c r="S404" t="s">
        <v>721</v>
      </c>
      <c r="T404" t="s">
        <v>39</v>
      </c>
      <c r="U404" t="s">
        <v>35</v>
      </c>
      <c r="V404" t="s">
        <v>710</v>
      </c>
      <c r="W404" t="s">
        <v>41</v>
      </c>
      <c r="X404" t="s">
        <v>41</v>
      </c>
    </row>
    <row r="405" spans="1:24" hidden="1" x14ac:dyDescent="0.25">
      <c r="A405">
        <v>1920014</v>
      </c>
      <c r="B405" s="12">
        <v>30103060138800</v>
      </c>
      <c r="C405" t="s">
        <v>155</v>
      </c>
      <c r="D405" t="s">
        <v>721</v>
      </c>
      <c r="E405" t="s">
        <v>739</v>
      </c>
      <c r="F405" t="s">
        <v>739</v>
      </c>
      <c r="G405" t="s">
        <v>721</v>
      </c>
      <c r="H405" t="s">
        <v>739</v>
      </c>
      <c r="I405" t="s">
        <v>739</v>
      </c>
      <c r="J405" t="s">
        <v>710</v>
      </c>
      <c r="K405" t="s">
        <v>41</v>
      </c>
      <c r="L405" t="s">
        <v>41</v>
      </c>
      <c r="M405" t="s">
        <v>721</v>
      </c>
      <c r="N405" t="s">
        <v>39</v>
      </c>
      <c r="O405" t="s">
        <v>35</v>
      </c>
      <c r="P405" t="s">
        <v>721</v>
      </c>
      <c r="Q405" t="s">
        <v>39</v>
      </c>
      <c r="R405" t="s">
        <v>35</v>
      </c>
      <c r="S405" t="s">
        <v>710</v>
      </c>
      <c r="T405" t="s">
        <v>41</v>
      </c>
      <c r="U405" t="s">
        <v>41</v>
      </c>
      <c r="V405" t="s">
        <v>710</v>
      </c>
      <c r="W405" t="s">
        <v>41</v>
      </c>
      <c r="X405" t="s">
        <v>41</v>
      </c>
    </row>
    <row r="406" spans="1:24" hidden="1" x14ac:dyDescent="0.25">
      <c r="A406">
        <v>1112028</v>
      </c>
      <c r="B406" s="12">
        <v>43104390124065</v>
      </c>
      <c r="C406" t="s">
        <v>51</v>
      </c>
      <c r="D406" t="s">
        <v>721</v>
      </c>
      <c r="E406" t="s">
        <v>739</v>
      </c>
      <c r="F406" t="s">
        <v>739</v>
      </c>
      <c r="G406" t="s">
        <v>721</v>
      </c>
      <c r="H406" t="s">
        <v>739</v>
      </c>
      <c r="I406" t="s">
        <v>739</v>
      </c>
      <c r="J406" t="s">
        <v>710</v>
      </c>
      <c r="K406" t="s">
        <v>41</v>
      </c>
      <c r="L406" t="s">
        <v>41</v>
      </c>
      <c r="M406" t="s">
        <v>721</v>
      </c>
      <c r="N406" t="s">
        <v>39</v>
      </c>
      <c r="O406" t="s">
        <v>35</v>
      </c>
      <c r="P406" t="s">
        <v>710</v>
      </c>
      <c r="Q406" t="s">
        <v>41</v>
      </c>
      <c r="R406" t="s">
        <v>41</v>
      </c>
      <c r="S406" t="s">
        <v>710</v>
      </c>
      <c r="T406" t="s">
        <v>41</v>
      </c>
      <c r="U406" t="s">
        <v>41</v>
      </c>
      <c r="V406" t="s">
        <v>710</v>
      </c>
      <c r="W406" t="s">
        <v>41</v>
      </c>
      <c r="X406" t="s">
        <v>41</v>
      </c>
    </row>
    <row r="407" spans="1:24" hidden="1" x14ac:dyDescent="0.25">
      <c r="A407">
        <v>1516027</v>
      </c>
      <c r="B407" s="12">
        <v>51714230132977</v>
      </c>
      <c r="C407" t="s">
        <v>55</v>
      </c>
      <c r="D407" t="s">
        <v>721</v>
      </c>
      <c r="E407" t="s">
        <v>739</v>
      </c>
      <c r="F407" t="s">
        <v>739</v>
      </c>
      <c r="G407" t="s">
        <v>721</v>
      </c>
      <c r="H407" t="s">
        <v>739</v>
      </c>
      <c r="I407" t="s">
        <v>739</v>
      </c>
      <c r="J407" t="s">
        <v>710</v>
      </c>
      <c r="K407" t="s">
        <v>41</v>
      </c>
      <c r="L407" t="s">
        <v>41</v>
      </c>
      <c r="M407" t="s">
        <v>710</v>
      </c>
      <c r="N407" t="s">
        <v>41</v>
      </c>
      <c r="O407" t="s">
        <v>41</v>
      </c>
      <c r="P407" t="s">
        <v>710</v>
      </c>
      <c r="Q407" t="s">
        <v>41</v>
      </c>
      <c r="R407" t="s">
        <v>41</v>
      </c>
      <c r="S407" t="s">
        <v>710</v>
      </c>
      <c r="T407" t="s">
        <v>41</v>
      </c>
      <c r="U407" t="s">
        <v>41</v>
      </c>
      <c r="V407" t="s">
        <v>710</v>
      </c>
      <c r="W407" t="s">
        <v>41</v>
      </c>
      <c r="X407" t="s">
        <v>41</v>
      </c>
    </row>
    <row r="408" spans="1:24" hidden="1" x14ac:dyDescent="0.25">
      <c r="A408">
        <v>1718017</v>
      </c>
      <c r="B408" s="12">
        <v>37771070136473</v>
      </c>
      <c r="C408" t="s">
        <v>83</v>
      </c>
      <c r="D408" t="s">
        <v>721</v>
      </c>
      <c r="E408" t="s">
        <v>739</v>
      </c>
      <c r="F408" t="s">
        <v>739</v>
      </c>
      <c r="G408" t="s">
        <v>721</v>
      </c>
      <c r="H408" t="s">
        <v>739</v>
      </c>
      <c r="I408" t="s">
        <v>739</v>
      </c>
      <c r="J408" t="s">
        <v>710</v>
      </c>
      <c r="K408" t="s">
        <v>41</v>
      </c>
      <c r="L408" t="s">
        <v>41</v>
      </c>
      <c r="M408" t="s">
        <v>721</v>
      </c>
      <c r="N408" t="s">
        <v>39</v>
      </c>
      <c r="O408" t="s">
        <v>35</v>
      </c>
      <c r="P408" t="s">
        <v>721</v>
      </c>
      <c r="Q408" t="s">
        <v>39</v>
      </c>
      <c r="R408" t="s">
        <v>35</v>
      </c>
      <c r="S408" t="s">
        <v>721</v>
      </c>
      <c r="T408" t="s">
        <v>39</v>
      </c>
      <c r="U408" t="s">
        <v>35</v>
      </c>
      <c r="V408" t="s">
        <v>710</v>
      </c>
      <c r="W408" t="s">
        <v>41</v>
      </c>
      <c r="X408" t="s">
        <v>41</v>
      </c>
    </row>
    <row r="409" spans="1:24" hidden="1" x14ac:dyDescent="0.25">
      <c r="A409">
        <v>1516036</v>
      </c>
      <c r="B409" s="12">
        <v>33751760120204</v>
      </c>
      <c r="C409" t="s">
        <v>55</v>
      </c>
      <c r="D409" t="s">
        <v>721</v>
      </c>
      <c r="E409" t="s">
        <v>739</v>
      </c>
      <c r="F409" t="s">
        <v>739</v>
      </c>
      <c r="G409" t="s">
        <v>721</v>
      </c>
      <c r="H409" t="s">
        <v>739</v>
      </c>
      <c r="I409" t="s">
        <v>739</v>
      </c>
      <c r="J409" t="s">
        <v>710</v>
      </c>
      <c r="K409" t="s">
        <v>41</v>
      </c>
      <c r="L409" t="s">
        <v>41</v>
      </c>
      <c r="M409" t="s">
        <v>721</v>
      </c>
      <c r="N409" t="s">
        <v>39</v>
      </c>
      <c r="O409" t="s">
        <v>36</v>
      </c>
      <c r="P409" t="s">
        <v>721</v>
      </c>
      <c r="Q409" t="s">
        <v>39</v>
      </c>
      <c r="R409" t="s">
        <v>36</v>
      </c>
      <c r="S409" t="s">
        <v>721</v>
      </c>
      <c r="T409" t="s">
        <v>39</v>
      </c>
      <c r="U409" t="s">
        <v>36</v>
      </c>
      <c r="V409" t="s">
        <v>710</v>
      </c>
      <c r="W409" t="s">
        <v>41</v>
      </c>
      <c r="X409" t="s">
        <v>41</v>
      </c>
    </row>
    <row r="410" spans="1:24" hidden="1" x14ac:dyDescent="0.25">
      <c r="A410">
        <v>1920017</v>
      </c>
      <c r="B410" s="12" t="s">
        <v>580</v>
      </c>
      <c r="C410" t="s">
        <v>155</v>
      </c>
      <c r="D410" t="s">
        <v>721</v>
      </c>
      <c r="E410" t="s">
        <v>739</v>
      </c>
      <c r="F410" t="s">
        <v>739</v>
      </c>
      <c r="G410" t="s">
        <v>721</v>
      </c>
      <c r="H410" t="s">
        <v>739</v>
      </c>
      <c r="I410" t="s">
        <v>739</v>
      </c>
      <c r="J410" t="s">
        <v>710</v>
      </c>
      <c r="K410" t="s">
        <v>41</v>
      </c>
      <c r="L410" t="s">
        <v>41</v>
      </c>
      <c r="M410" t="s">
        <v>721</v>
      </c>
      <c r="N410" t="s">
        <v>39</v>
      </c>
      <c r="O410" t="s">
        <v>35</v>
      </c>
      <c r="P410" t="s">
        <v>721</v>
      </c>
      <c r="Q410" t="s">
        <v>39</v>
      </c>
      <c r="R410" t="s">
        <v>36</v>
      </c>
      <c r="S410" t="s">
        <v>710</v>
      </c>
      <c r="T410" t="s">
        <v>41</v>
      </c>
      <c r="U410" t="s">
        <v>41</v>
      </c>
      <c r="V410" t="s">
        <v>710</v>
      </c>
      <c r="W410" t="s">
        <v>41</v>
      </c>
      <c r="X410" t="s">
        <v>41</v>
      </c>
    </row>
    <row r="411" spans="1:24" hidden="1" x14ac:dyDescent="0.25">
      <c r="A411">
        <v>2223010</v>
      </c>
      <c r="B411" s="12" t="s">
        <v>665</v>
      </c>
      <c r="C411" t="s">
        <v>69</v>
      </c>
      <c r="D411" t="s">
        <v>721</v>
      </c>
      <c r="E411" t="s">
        <v>739</v>
      </c>
      <c r="F411" t="s">
        <v>739</v>
      </c>
      <c r="G411" t="s">
        <v>721</v>
      </c>
      <c r="H411" t="s">
        <v>739</v>
      </c>
      <c r="I411" t="s">
        <v>739</v>
      </c>
      <c r="J411" t="s">
        <v>710</v>
      </c>
      <c r="K411" t="s">
        <v>41</v>
      </c>
      <c r="L411" t="s">
        <v>41</v>
      </c>
      <c r="M411" t="s">
        <v>735</v>
      </c>
      <c r="N411" t="s">
        <v>41</v>
      </c>
      <c r="O411" t="s">
        <v>41</v>
      </c>
      <c r="P411" t="s">
        <v>735</v>
      </c>
      <c r="Q411" t="s">
        <v>41</v>
      </c>
      <c r="R411" t="s">
        <v>41</v>
      </c>
      <c r="S411" t="s">
        <v>710</v>
      </c>
      <c r="T411" t="s">
        <v>41</v>
      </c>
      <c r="U411" t="s">
        <v>41</v>
      </c>
      <c r="V411" t="s">
        <v>710</v>
      </c>
      <c r="W411" t="s">
        <v>41</v>
      </c>
      <c r="X411" t="s">
        <v>41</v>
      </c>
    </row>
    <row r="412" spans="1:24" hidden="1" x14ac:dyDescent="0.25">
      <c r="A412">
        <v>2223009</v>
      </c>
      <c r="B412" s="12" t="s">
        <v>667</v>
      </c>
      <c r="C412" t="s">
        <v>69</v>
      </c>
      <c r="D412" t="s">
        <v>721</v>
      </c>
      <c r="E412" t="s">
        <v>739</v>
      </c>
      <c r="F412" t="s">
        <v>739</v>
      </c>
      <c r="G412" t="s">
        <v>721</v>
      </c>
      <c r="H412" t="s">
        <v>739</v>
      </c>
      <c r="I412" t="s">
        <v>739</v>
      </c>
      <c r="J412" t="s">
        <v>710</v>
      </c>
      <c r="K412" t="s">
        <v>41</v>
      </c>
      <c r="L412" t="s">
        <v>41</v>
      </c>
      <c r="M412" t="s">
        <v>735</v>
      </c>
      <c r="N412" t="s">
        <v>41</v>
      </c>
      <c r="O412" t="s">
        <v>41</v>
      </c>
      <c r="P412" t="s">
        <v>735</v>
      </c>
      <c r="Q412" t="s">
        <v>41</v>
      </c>
      <c r="R412" t="s">
        <v>41</v>
      </c>
      <c r="S412" t="s">
        <v>710</v>
      </c>
      <c r="T412" t="s">
        <v>41</v>
      </c>
      <c r="U412" t="s">
        <v>41</v>
      </c>
      <c r="V412" t="s">
        <v>710</v>
      </c>
      <c r="W412" t="s">
        <v>41</v>
      </c>
      <c r="X412" t="s">
        <v>41</v>
      </c>
    </row>
    <row r="413" spans="1:24" hidden="1" x14ac:dyDescent="0.25">
      <c r="A413">
        <v>1718041</v>
      </c>
      <c r="B413" s="12">
        <v>33103300136168</v>
      </c>
      <c r="C413" t="s">
        <v>83</v>
      </c>
      <c r="D413" t="s">
        <v>721</v>
      </c>
      <c r="E413" t="s">
        <v>739</v>
      </c>
      <c r="F413" t="s">
        <v>739</v>
      </c>
      <c r="G413" t="s">
        <v>721</v>
      </c>
      <c r="H413" t="s">
        <v>739</v>
      </c>
      <c r="I413" t="s">
        <v>739</v>
      </c>
      <c r="J413" t="s">
        <v>710</v>
      </c>
      <c r="K413" t="s">
        <v>41</v>
      </c>
      <c r="L413" t="s">
        <v>41</v>
      </c>
      <c r="M413" t="s">
        <v>710</v>
      </c>
      <c r="N413" t="s">
        <v>41</v>
      </c>
      <c r="O413" t="s">
        <v>41</v>
      </c>
      <c r="P413" t="s">
        <v>710</v>
      </c>
      <c r="Q413" t="s">
        <v>41</v>
      </c>
      <c r="R413" t="s">
        <v>41</v>
      </c>
      <c r="S413" t="s">
        <v>710</v>
      </c>
      <c r="T413" t="s">
        <v>41</v>
      </c>
      <c r="U413" t="s">
        <v>41</v>
      </c>
      <c r="V413" t="s">
        <v>710</v>
      </c>
      <c r="W413" t="s">
        <v>41</v>
      </c>
      <c r="X413" t="s">
        <v>41</v>
      </c>
    </row>
    <row r="414" spans="1:24" hidden="1" x14ac:dyDescent="0.25">
      <c r="A414">
        <v>1314009</v>
      </c>
      <c r="B414" s="12">
        <v>33751923330917</v>
      </c>
      <c r="C414" t="s">
        <v>131</v>
      </c>
      <c r="D414" t="s">
        <v>721</v>
      </c>
      <c r="E414" t="s">
        <v>739</v>
      </c>
      <c r="F414" t="s">
        <v>739</v>
      </c>
      <c r="G414" t="s">
        <v>721</v>
      </c>
      <c r="H414" t="s">
        <v>739</v>
      </c>
      <c r="I414" t="s">
        <v>739</v>
      </c>
      <c r="J414" t="s">
        <v>710</v>
      </c>
      <c r="K414" t="s">
        <v>41</v>
      </c>
      <c r="L414" t="s">
        <v>41</v>
      </c>
      <c r="M414" t="s">
        <v>710</v>
      </c>
      <c r="N414" t="s">
        <v>41</v>
      </c>
      <c r="O414" t="s">
        <v>41</v>
      </c>
      <c r="P414" t="s">
        <v>710</v>
      </c>
      <c r="Q414" t="s">
        <v>41</v>
      </c>
      <c r="R414" t="s">
        <v>41</v>
      </c>
      <c r="S414" t="s">
        <v>710</v>
      </c>
      <c r="T414" t="s">
        <v>41</v>
      </c>
      <c r="U414" t="s">
        <v>41</v>
      </c>
      <c r="V414" t="s">
        <v>710</v>
      </c>
      <c r="W414" t="s">
        <v>41</v>
      </c>
      <c r="X414" t="s">
        <v>41</v>
      </c>
    </row>
    <row r="415" spans="1:24" hidden="1" x14ac:dyDescent="0.25">
      <c r="A415">
        <v>1415036</v>
      </c>
      <c r="B415" s="12">
        <v>33751926112551</v>
      </c>
      <c r="C415" t="s">
        <v>53</v>
      </c>
      <c r="D415" t="s">
        <v>721</v>
      </c>
      <c r="E415" t="s">
        <v>739</v>
      </c>
      <c r="F415" t="s">
        <v>739</v>
      </c>
      <c r="G415" t="s">
        <v>721</v>
      </c>
      <c r="H415" t="s">
        <v>739</v>
      </c>
      <c r="I415" t="s">
        <v>739</v>
      </c>
      <c r="J415" t="s">
        <v>710</v>
      </c>
      <c r="K415" t="s">
        <v>41</v>
      </c>
      <c r="L415" t="s">
        <v>41</v>
      </c>
      <c r="M415" t="s">
        <v>710</v>
      </c>
      <c r="N415" t="s">
        <v>41</v>
      </c>
      <c r="O415" t="s">
        <v>41</v>
      </c>
      <c r="P415" t="s">
        <v>721</v>
      </c>
      <c r="Q415" t="s">
        <v>39</v>
      </c>
      <c r="R415" t="s">
        <v>36</v>
      </c>
      <c r="S415" t="s">
        <v>710</v>
      </c>
      <c r="T415" t="s">
        <v>41</v>
      </c>
      <c r="U415" t="s">
        <v>41</v>
      </c>
      <c r="V415" t="s">
        <v>710</v>
      </c>
      <c r="W415" t="s">
        <v>41</v>
      </c>
      <c r="X415" t="s">
        <v>41</v>
      </c>
    </row>
    <row r="416" spans="1:24" hidden="1" x14ac:dyDescent="0.25">
      <c r="A416">
        <v>2223007</v>
      </c>
      <c r="B416" s="12" t="s">
        <v>643</v>
      </c>
      <c r="C416" t="s">
        <v>69</v>
      </c>
      <c r="D416" t="s">
        <v>721</v>
      </c>
      <c r="E416" t="s">
        <v>739</v>
      </c>
      <c r="F416" t="s">
        <v>739</v>
      </c>
      <c r="G416" t="s">
        <v>721</v>
      </c>
      <c r="H416" t="s">
        <v>739</v>
      </c>
      <c r="I416" t="s">
        <v>739</v>
      </c>
      <c r="J416" t="s">
        <v>710</v>
      </c>
      <c r="K416" t="s">
        <v>41</v>
      </c>
      <c r="L416" t="s">
        <v>41</v>
      </c>
      <c r="M416" t="s">
        <v>735</v>
      </c>
      <c r="N416" t="s">
        <v>41</v>
      </c>
      <c r="O416" t="s">
        <v>41</v>
      </c>
      <c r="P416" t="s">
        <v>735</v>
      </c>
      <c r="Q416" t="s">
        <v>41</v>
      </c>
      <c r="R416" t="s">
        <v>41</v>
      </c>
      <c r="S416" t="s">
        <v>710</v>
      </c>
      <c r="T416" t="s">
        <v>41</v>
      </c>
      <c r="U416" t="s">
        <v>41</v>
      </c>
      <c r="V416" t="s">
        <v>710</v>
      </c>
      <c r="W416" t="s">
        <v>41</v>
      </c>
      <c r="X416" t="s">
        <v>41</v>
      </c>
    </row>
    <row r="417" spans="1:24" hidden="1" x14ac:dyDescent="0.25">
      <c r="A417">
        <v>1415037</v>
      </c>
      <c r="B417" s="12">
        <v>34674390106898</v>
      </c>
      <c r="C417" t="s">
        <v>53</v>
      </c>
      <c r="D417" t="s">
        <v>721</v>
      </c>
      <c r="E417" t="s">
        <v>739</v>
      </c>
      <c r="F417" t="s">
        <v>739</v>
      </c>
      <c r="G417" t="s">
        <v>721</v>
      </c>
      <c r="H417" t="s">
        <v>739</v>
      </c>
      <c r="I417" t="s">
        <v>739</v>
      </c>
      <c r="J417" t="s">
        <v>710</v>
      </c>
      <c r="K417" t="s">
        <v>41</v>
      </c>
      <c r="L417" t="s">
        <v>41</v>
      </c>
      <c r="M417" t="s">
        <v>721</v>
      </c>
      <c r="N417" t="s">
        <v>39</v>
      </c>
      <c r="O417" t="s">
        <v>35</v>
      </c>
      <c r="P417" t="s">
        <v>721</v>
      </c>
      <c r="Q417" t="s">
        <v>39</v>
      </c>
      <c r="R417" t="s">
        <v>35</v>
      </c>
      <c r="S417" t="s">
        <v>710</v>
      </c>
      <c r="T417" t="s">
        <v>41</v>
      </c>
      <c r="U417" t="s">
        <v>41</v>
      </c>
      <c r="V417" t="s">
        <v>710</v>
      </c>
      <c r="W417" t="s">
        <v>41</v>
      </c>
      <c r="X417" t="s">
        <v>41</v>
      </c>
    </row>
    <row r="418" spans="1:24" hidden="1" x14ac:dyDescent="0.25">
      <c r="A418">
        <v>1920037</v>
      </c>
      <c r="B418" s="12">
        <v>37681300139063</v>
      </c>
      <c r="C418" t="s">
        <v>155</v>
      </c>
      <c r="D418" t="s">
        <v>721</v>
      </c>
      <c r="E418" t="s">
        <v>739</v>
      </c>
      <c r="F418" t="s">
        <v>739</v>
      </c>
      <c r="G418" t="s">
        <v>721</v>
      </c>
      <c r="H418" t="s">
        <v>739</v>
      </c>
      <c r="I418" t="s">
        <v>739</v>
      </c>
      <c r="J418" t="s">
        <v>710</v>
      </c>
      <c r="K418" t="s">
        <v>41</v>
      </c>
      <c r="L418" t="s">
        <v>41</v>
      </c>
      <c r="M418" t="s">
        <v>721</v>
      </c>
      <c r="N418" t="s">
        <v>39</v>
      </c>
      <c r="O418" t="s">
        <v>35</v>
      </c>
      <c r="P418" t="s">
        <v>721</v>
      </c>
      <c r="Q418" t="s">
        <v>39</v>
      </c>
      <c r="R418" t="s">
        <v>35</v>
      </c>
      <c r="S418" t="s">
        <v>710</v>
      </c>
      <c r="T418" t="s">
        <v>41</v>
      </c>
      <c r="U418" t="s">
        <v>41</v>
      </c>
      <c r="V418" t="s">
        <v>710</v>
      </c>
      <c r="W418" t="s">
        <v>41</v>
      </c>
      <c r="X418" t="s">
        <v>41</v>
      </c>
    </row>
    <row r="419" spans="1:24" hidden="1" x14ac:dyDescent="0.25">
      <c r="A419">
        <v>1516038</v>
      </c>
      <c r="B419" s="12">
        <v>38769270132183</v>
      </c>
      <c r="C419" t="s">
        <v>55</v>
      </c>
      <c r="D419" t="s">
        <v>721</v>
      </c>
      <c r="E419" t="s">
        <v>739</v>
      </c>
      <c r="F419" t="s">
        <v>739</v>
      </c>
      <c r="G419" t="s">
        <v>721</v>
      </c>
      <c r="H419" t="s">
        <v>739</v>
      </c>
      <c r="I419" t="s">
        <v>739</v>
      </c>
      <c r="J419" t="s">
        <v>710</v>
      </c>
      <c r="K419" t="s">
        <v>41</v>
      </c>
      <c r="L419" t="s">
        <v>41</v>
      </c>
      <c r="M419" t="s">
        <v>721</v>
      </c>
      <c r="N419" t="s">
        <v>39</v>
      </c>
      <c r="O419" t="s">
        <v>35</v>
      </c>
      <c r="P419" t="s">
        <v>710</v>
      </c>
      <c r="Q419" t="s">
        <v>41</v>
      </c>
      <c r="R419" t="s">
        <v>41</v>
      </c>
      <c r="S419" t="s">
        <v>710</v>
      </c>
      <c r="T419" t="s">
        <v>41</v>
      </c>
      <c r="U419" t="s">
        <v>41</v>
      </c>
      <c r="V419" t="s">
        <v>710</v>
      </c>
      <c r="W419" t="s">
        <v>41</v>
      </c>
      <c r="X419" t="s">
        <v>41</v>
      </c>
    </row>
    <row r="420" spans="1:24" hidden="1" x14ac:dyDescent="0.25">
      <c r="A420">
        <v>1011041</v>
      </c>
      <c r="B420" s="12">
        <v>37683386061964</v>
      </c>
      <c r="C420" t="s">
        <v>76</v>
      </c>
      <c r="D420" t="s">
        <v>721</v>
      </c>
      <c r="E420" t="s">
        <v>739</v>
      </c>
      <c r="F420" t="s">
        <v>739</v>
      </c>
      <c r="G420" t="s">
        <v>721</v>
      </c>
      <c r="H420" t="s">
        <v>739</v>
      </c>
      <c r="I420" t="s">
        <v>739</v>
      </c>
      <c r="J420" t="s">
        <v>710</v>
      </c>
      <c r="K420" t="s">
        <v>41</v>
      </c>
      <c r="L420" t="s">
        <v>41</v>
      </c>
      <c r="M420" t="s">
        <v>721</v>
      </c>
      <c r="N420" t="s">
        <v>39</v>
      </c>
      <c r="O420" t="s">
        <v>35</v>
      </c>
      <c r="P420" t="s">
        <v>721</v>
      </c>
      <c r="Q420" t="s">
        <v>39</v>
      </c>
      <c r="R420" t="s">
        <v>35</v>
      </c>
      <c r="S420" t="s">
        <v>710</v>
      </c>
      <c r="T420" t="s">
        <v>41</v>
      </c>
      <c r="U420" t="s">
        <v>41</v>
      </c>
      <c r="V420" t="s">
        <v>710</v>
      </c>
      <c r="W420" t="s">
        <v>41</v>
      </c>
      <c r="X420" t="s">
        <v>41</v>
      </c>
    </row>
    <row r="421" spans="1:24" hidden="1" x14ac:dyDescent="0.25">
      <c r="A421">
        <v>607003</v>
      </c>
      <c r="B421" s="12">
        <v>38684786040935</v>
      </c>
      <c r="C421" t="s">
        <v>147</v>
      </c>
      <c r="D421" t="s">
        <v>721</v>
      </c>
      <c r="E421" t="s">
        <v>739</v>
      </c>
      <c r="F421" t="s">
        <v>739</v>
      </c>
      <c r="G421" t="s">
        <v>721</v>
      </c>
      <c r="H421" t="s">
        <v>739</v>
      </c>
      <c r="I421" t="s">
        <v>739</v>
      </c>
      <c r="J421" t="s">
        <v>710</v>
      </c>
      <c r="K421" t="s">
        <v>41</v>
      </c>
      <c r="L421" t="s">
        <v>41</v>
      </c>
      <c r="M421" t="s">
        <v>710</v>
      </c>
      <c r="N421" t="s">
        <v>41</v>
      </c>
      <c r="O421" t="s">
        <v>41</v>
      </c>
      <c r="P421" t="s">
        <v>721</v>
      </c>
      <c r="Q421" t="s">
        <v>39</v>
      </c>
      <c r="R421" t="s">
        <v>35</v>
      </c>
      <c r="S421" t="s">
        <v>710</v>
      </c>
      <c r="T421" t="s">
        <v>41</v>
      </c>
      <c r="U421" t="s">
        <v>41</v>
      </c>
      <c r="V421" t="s">
        <v>710</v>
      </c>
      <c r="W421" t="s">
        <v>41</v>
      </c>
      <c r="X421" t="s">
        <v>41</v>
      </c>
    </row>
    <row r="422" spans="1:24" hidden="1" x14ac:dyDescent="0.25">
      <c r="A422">
        <v>1617052</v>
      </c>
      <c r="B422" s="12">
        <v>19734370132845</v>
      </c>
      <c r="C422" t="s">
        <v>96</v>
      </c>
      <c r="D422" t="s">
        <v>721</v>
      </c>
      <c r="E422" t="s">
        <v>739</v>
      </c>
      <c r="F422" t="s">
        <v>739</v>
      </c>
      <c r="G422" t="s">
        <v>721</v>
      </c>
      <c r="H422" t="s">
        <v>739</v>
      </c>
      <c r="I422" t="s">
        <v>739</v>
      </c>
      <c r="J422" t="s">
        <v>710</v>
      </c>
      <c r="K422" t="s">
        <v>41</v>
      </c>
      <c r="L422" t="s">
        <v>41</v>
      </c>
      <c r="M422" t="s">
        <v>710</v>
      </c>
      <c r="N422" t="s">
        <v>41</v>
      </c>
      <c r="O422" t="s">
        <v>41</v>
      </c>
      <c r="P422" t="s">
        <v>710</v>
      </c>
      <c r="Q422" t="s">
        <v>41</v>
      </c>
      <c r="R422" t="s">
        <v>41</v>
      </c>
      <c r="S422" t="s">
        <v>710</v>
      </c>
      <c r="T422" t="s">
        <v>41</v>
      </c>
      <c r="U422" t="s">
        <v>41</v>
      </c>
      <c r="V422" t="s">
        <v>710</v>
      </c>
      <c r="W422" t="s">
        <v>41</v>
      </c>
      <c r="X422" t="s">
        <v>41</v>
      </c>
    </row>
    <row r="423" spans="1:24" hidden="1" x14ac:dyDescent="0.25">
      <c r="A423">
        <v>1819019</v>
      </c>
      <c r="B423" s="12">
        <v>30103060137976</v>
      </c>
      <c r="C423" t="s">
        <v>60</v>
      </c>
      <c r="D423" t="s">
        <v>721</v>
      </c>
      <c r="E423" t="s">
        <v>739</v>
      </c>
      <c r="F423" t="s">
        <v>739</v>
      </c>
      <c r="G423" t="s">
        <v>721</v>
      </c>
      <c r="H423" t="s">
        <v>739</v>
      </c>
      <c r="I423" t="s">
        <v>739</v>
      </c>
      <c r="J423" t="s">
        <v>710</v>
      </c>
      <c r="K423" t="s">
        <v>41</v>
      </c>
      <c r="L423" t="s">
        <v>41</v>
      </c>
      <c r="M423" t="s">
        <v>721</v>
      </c>
      <c r="N423" t="s">
        <v>39</v>
      </c>
      <c r="O423" t="s">
        <v>35</v>
      </c>
      <c r="P423" t="s">
        <v>710</v>
      </c>
      <c r="Q423" t="s">
        <v>41</v>
      </c>
      <c r="R423" t="s">
        <v>41</v>
      </c>
      <c r="S423" t="s">
        <v>710</v>
      </c>
      <c r="T423" t="s">
        <v>41</v>
      </c>
      <c r="U423" t="s">
        <v>41</v>
      </c>
      <c r="V423" t="s">
        <v>710</v>
      </c>
      <c r="W423" t="s">
        <v>41</v>
      </c>
      <c r="X423" t="s">
        <v>41</v>
      </c>
    </row>
    <row r="424" spans="1:24" hidden="1" x14ac:dyDescent="0.25">
      <c r="A424">
        <v>1920010</v>
      </c>
      <c r="B424" s="12">
        <v>23656156117386</v>
      </c>
      <c r="C424" t="s">
        <v>155</v>
      </c>
      <c r="D424" t="s">
        <v>721</v>
      </c>
      <c r="E424" t="s">
        <v>739</v>
      </c>
      <c r="F424" t="s">
        <v>739</v>
      </c>
      <c r="G424" t="s">
        <v>721</v>
      </c>
      <c r="H424" t="s">
        <v>739</v>
      </c>
      <c r="I424" t="s">
        <v>739</v>
      </c>
      <c r="J424" t="s">
        <v>710</v>
      </c>
      <c r="K424" t="s">
        <v>41</v>
      </c>
      <c r="L424" t="s">
        <v>41</v>
      </c>
      <c r="M424" t="s">
        <v>710</v>
      </c>
      <c r="N424" t="s">
        <v>41</v>
      </c>
      <c r="O424" t="s">
        <v>41</v>
      </c>
      <c r="P424" t="s">
        <v>721</v>
      </c>
      <c r="Q424" t="s">
        <v>39</v>
      </c>
      <c r="R424" t="s">
        <v>35</v>
      </c>
      <c r="S424" t="s">
        <v>710</v>
      </c>
      <c r="T424" t="s">
        <v>41</v>
      </c>
      <c r="U424" t="s">
        <v>41</v>
      </c>
      <c r="V424" t="s">
        <v>710</v>
      </c>
      <c r="W424" t="s">
        <v>41</v>
      </c>
      <c r="X424" t="s">
        <v>41</v>
      </c>
    </row>
    <row r="425" spans="1:24" hidden="1" x14ac:dyDescent="0.25">
      <c r="A425">
        <v>1516042</v>
      </c>
      <c r="B425" s="12">
        <v>42691120124255</v>
      </c>
      <c r="C425" t="s">
        <v>55</v>
      </c>
      <c r="D425" t="s">
        <v>721</v>
      </c>
      <c r="E425" t="s">
        <v>739</v>
      </c>
      <c r="F425" t="s">
        <v>739</v>
      </c>
      <c r="G425" t="s">
        <v>721</v>
      </c>
      <c r="H425" t="s">
        <v>739</v>
      </c>
      <c r="I425" t="s">
        <v>739</v>
      </c>
      <c r="J425" t="s">
        <v>710</v>
      </c>
      <c r="K425" t="s">
        <v>41</v>
      </c>
      <c r="L425" t="s">
        <v>41</v>
      </c>
      <c r="M425" t="s">
        <v>721</v>
      </c>
      <c r="N425" t="s">
        <v>39</v>
      </c>
      <c r="O425" t="s">
        <v>35</v>
      </c>
      <c r="P425" t="s">
        <v>721</v>
      </c>
      <c r="Q425" t="s">
        <v>39</v>
      </c>
      <c r="R425" t="s">
        <v>35</v>
      </c>
      <c r="S425" t="s">
        <v>710</v>
      </c>
      <c r="T425" t="s">
        <v>41</v>
      </c>
      <c r="U425" t="s">
        <v>41</v>
      </c>
      <c r="V425" t="s">
        <v>710</v>
      </c>
      <c r="W425" t="s">
        <v>41</v>
      </c>
      <c r="X425" t="s">
        <v>41</v>
      </c>
    </row>
    <row r="426" spans="1:24" hidden="1" x14ac:dyDescent="0.25">
      <c r="A426">
        <v>1819074</v>
      </c>
      <c r="B426" s="12">
        <v>42691120137877</v>
      </c>
      <c r="C426" t="s">
        <v>60</v>
      </c>
      <c r="D426" t="s">
        <v>721</v>
      </c>
      <c r="E426" t="s">
        <v>739</v>
      </c>
      <c r="F426" t="s">
        <v>739</v>
      </c>
      <c r="G426" t="s">
        <v>721</v>
      </c>
      <c r="H426" t="s">
        <v>739</v>
      </c>
      <c r="I426" t="s">
        <v>739</v>
      </c>
      <c r="J426" t="s">
        <v>721</v>
      </c>
      <c r="K426" t="s">
        <v>39</v>
      </c>
      <c r="L426" t="s">
        <v>36</v>
      </c>
      <c r="M426" t="s">
        <v>721</v>
      </c>
      <c r="N426" t="s">
        <v>39</v>
      </c>
      <c r="O426" t="s">
        <v>35</v>
      </c>
      <c r="P426" t="s">
        <v>721</v>
      </c>
      <c r="Q426" t="s">
        <v>39</v>
      </c>
      <c r="R426" t="s">
        <v>35</v>
      </c>
      <c r="S426" t="s">
        <v>710</v>
      </c>
      <c r="T426" t="s">
        <v>41</v>
      </c>
      <c r="U426" t="s">
        <v>41</v>
      </c>
      <c r="V426" t="s">
        <v>710</v>
      </c>
      <c r="W426" t="s">
        <v>41</v>
      </c>
      <c r="X426" t="s">
        <v>41</v>
      </c>
    </row>
    <row r="427" spans="1:24" hidden="1" x14ac:dyDescent="0.25">
      <c r="A427">
        <v>1819075</v>
      </c>
      <c r="B427" s="12">
        <v>42691120137885</v>
      </c>
      <c r="C427" t="s">
        <v>60</v>
      </c>
      <c r="D427" t="s">
        <v>721</v>
      </c>
      <c r="E427" t="s">
        <v>739</v>
      </c>
      <c r="F427" t="s">
        <v>739</v>
      </c>
      <c r="G427" t="s">
        <v>721</v>
      </c>
      <c r="H427" t="s">
        <v>739</v>
      </c>
      <c r="I427" t="s">
        <v>739</v>
      </c>
      <c r="J427" t="s">
        <v>710</v>
      </c>
      <c r="K427" t="s">
        <v>41</v>
      </c>
      <c r="L427" t="s">
        <v>41</v>
      </c>
      <c r="M427" t="s">
        <v>721</v>
      </c>
      <c r="N427" t="s">
        <v>39</v>
      </c>
      <c r="O427" t="s">
        <v>35</v>
      </c>
      <c r="P427" t="s">
        <v>721</v>
      </c>
      <c r="Q427" t="s">
        <v>39</v>
      </c>
      <c r="R427" t="s">
        <v>35</v>
      </c>
      <c r="S427" t="s">
        <v>710</v>
      </c>
      <c r="T427" t="s">
        <v>41</v>
      </c>
      <c r="U427" t="s">
        <v>41</v>
      </c>
      <c r="V427" t="s">
        <v>710</v>
      </c>
      <c r="W427" t="s">
        <v>41</v>
      </c>
      <c r="X427" t="s">
        <v>41</v>
      </c>
    </row>
    <row r="428" spans="1:24" hidden="1" x14ac:dyDescent="0.25">
      <c r="A428">
        <v>1718042</v>
      </c>
      <c r="B428" s="12">
        <v>30103060133959</v>
      </c>
      <c r="C428" t="s">
        <v>83</v>
      </c>
      <c r="D428" t="s">
        <v>721</v>
      </c>
      <c r="E428" t="s">
        <v>739</v>
      </c>
      <c r="F428" t="s">
        <v>739</v>
      </c>
      <c r="G428" t="s">
        <v>721</v>
      </c>
      <c r="H428" t="s">
        <v>739</v>
      </c>
      <c r="I428" t="s">
        <v>739</v>
      </c>
      <c r="J428" t="s">
        <v>710</v>
      </c>
      <c r="K428" t="s">
        <v>41</v>
      </c>
      <c r="L428" t="s">
        <v>41</v>
      </c>
      <c r="M428" t="s">
        <v>721</v>
      </c>
      <c r="N428" t="s">
        <v>39</v>
      </c>
      <c r="O428" t="s">
        <v>36</v>
      </c>
      <c r="P428" t="s">
        <v>721</v>
      </c>
      <c r="Q428" t="s">
        <v>39</v>
      </c>
      <c r="R428" t="s">
        <v>36</v>
      </c>
      <c r="S428" t="s">
        <v>710</v>
      </c>
      <c r="T428" t="s">
        <v>41</v>
      </c>
      <c r="U428" t="s">
        <v>41</v>
      </c>
      <c r="V428" t="s">
        <v>710</v>
      </c>
      <c r="W428" t="s">
        <v>41</v>
      </c>
      <c r="X428" t="s">
        <v>41</v>
      </c>
    </row>
    <row r="429" spans="1:24" hidden="1" x14ac:dyDescent="0.25">
      <c r="A429">
        <v>1112029</v>
      </c>
      <c r="B429" s="12">
        <v>37683380135913</v>
      </c>
      <c r="C429" t="s">
        <v>51</v>
      </c>
      <c r="D429" t="s">
        <v>721</v>
      </c>
      <c r="E429" t="s">
        <v>739</v>
      </c>
      <c r="F429" t="s">
        <v>739</v>
      </c>
      <c r="G429" t="s">
        <v>721</v>
      </c>
      <c r="H429" t="s">
        <v>739</v>
      </c>
      <c r="I429" t="s">
        <v>739</v>
      </c>
      <c r="J429" t="s">
        <v>710</v>
      </c>
      <c r="K429" t="s">
        <v>41</v>
      </c>
      <c r="L429" t="s">
        <v>41</v>
      </c>
      <c r="M429" t="s">
        <v>721</v>
      </c>
      <c r="N429" t="s">
        <v>39</v>
      </c>
      <c r="O429" t="s">
        <v>35</v>
      </c>
      <c r="P429" t="s">
        <v>721</v>
      </c>
      <c r="Q429" t="s">
        <v>39</v>
      </c>
      <c r="R429" t="s">
        <v>35</v>
      </c>
      <c r="S429" t="s">
        <v>710</v>
      </c>
      <c r="T429" t="s">
        <v>41</v>
      </c>
      <c r="U429" t="s">
        <v>41</v>
      </c>
      <c r="V429" t="s">
        <v>710</v>
      </c>
      <c r="W429" t="s">
        <v>41</v>
      </c>
      <c r="X429" t="s">
        <v>41</v>
      </c>
    </row>
    <row r="430" spans="1:24" hidden="1" x14ac:dyDescent="0.25">
      <c r="A430">
        <v>1213036</v>
      </c>
      <c r="B430" s="12">
        <v>1100170125567</v>
      </c>
      <c r="C430" t="s">
        <v>49</v>
      </c>
      <c r="D430" t="s">
        <v>721</v>
      </c>
      <c r="E430" t="s">
        <v>739</v>
      </c>
      <c r="F430" t="s">
        <v>739</v>
      </c>
      <c r="G430" t="s">
        <v>721</v>
      </c>
      <c r="H430" t="s">
        <v>739</v>
      </c>
      <c r="I430" t="s">
        <v>739</v>
      </c>
      <c r="J430" t="s">
        <v>710</v>
      </c>
      <c r="K430" t="s">
        <v>41</v>
      </c>
      <c r="L430" t="s">
        <v>41</v>
      </c>
      <c r="M430" t="s">
        <v>721</v>
      </c>
      <c r="N430" t="s">
        <v>39</v>
      </c>
      <c r="O430" t="s">
        <v>35</v>
      </c>
      <c r="P430" t="s">
        <v>710</v>
      </c>
      <c r="Q430" t="s">
        <v>41</v>
      </c>
      <c r="R430" t="s">
        <v>41</v>
      </c>
      <c r="S430" t="s">
        <v>710</v>
      </c>
      <c r="T430" t="s">
        <v>41</v>
      </c>
      <c r="U430" t="s">
        <v>41</v>
      </c>
      <c r="V430" t="s">
        <v>710</v>
      </c>
      <c r="W430" t="s">
        <v>41</v>
      </c>
      <c r="X430" t="s">
        <v>41</v>
      </c>
    </row>
    <row r="431" spans="1:24" hidden="1" x14ac:dyDescent="0.25">
      <c r="A431">
        <v>1516043</v>
      </c>
      <c r="B431" s="12">
        <v>19101990132605</v>
      </c>
      <c r="C431" t="s">
        <v>55</v>
      </c>
      <c r="D431" t="s">
        <v>721</v>
      </c>
      <c r="E431" t="s">
        <v>739</v>
      </c>
      <c r="F431" t="s">
        <v>739</v>
      </c>
      <c r="G431" t="s">
        <v>721</v>
      </c>
      <c r="H431" t="s">
        <v>739</v>
      </c>
      <c r="I431" t="s">
        <v>739</v>
      </c>
      <c r="J431" t="s">
        <v>710</v>
      </c>
      <c r="K431" t="s">
        <v>41</v>
      </c>
      <c r="L431" t="s">
        <v>41</v>
      </c>
      <c r="M431" t="s">
        <v>721</v>
      </c>
      <c r="N431" t="s">
        <v>39</v>
      </c>
      <c r="O431" t="s">
        <v>35</v>
      </c>
      <c r="P431" t="s">
        <v>710</v>
      </c>
      <c r="Q431" t="s">
        <v>41</v>
      </c>
      <c r="R431" t="s">
        <v>41</v>
      </c>
      <c r="S431" t="s">
        <v>710</v>
      </c>
      <c r="T431" t="s">
        <v>41</v>
      </c>
      <c r="U431" t="s">
        <v>41</v>
      </c>
      <c r="V431" t="s">
        <v>710</v>
      </c>
      <c r="W431" t="s">
        <v>41</v>
      </c>
      <c r="X431" t="s">
        <v>41</v>
      </c>
    </row>
    <row r="432" spans="1:24" hidden="1" x14ac:dyDescent="0.25">
      <c r="A432">
        <v>1415029</v>
      </c>
      <c r="B432" s="12">
        <v>39686270129916</v>
      </c>
      <c r="C432" t="s">
        <v>53</v>
      </c>
      <c r="D432" t="s">
        <v>721</v>
      </c>
      <c r="E432" t="s">
        <v>739</v>
      </c>
      <c r="F432" t="s">
        <v>739</v>
      </c>
      <c r="G432" t="s">
        <v>721</v>
      </c>
      <c r="H432" t="s">
        <v>739</v>
      </c>
      <c r="I432" t="s">
        <v>739</v>
      </c>
      <c r="J432" t="s">
        <v>710</v>
      </c>
      <c r="K432" t="s">
        <v>41</v>
      </c>
      <c r="L432" t="s">
        <v>41</v>
      </c>
      <c r="M432" t="s">
        <v>710</v>
      </c>
      <c r="N432" t="s">
        <v>41</v>
      </c>
      <c r="O432" t="s">
        <v>41</v>
      </c>
      <c r="P432" t="s">
        <v>710</v>
      </c>
      <c r="Q432" t="s">
        <v>41</v>
      </c>
      <c r="R432" t="s">
        <v>41</v>
      </c>
      <c r="S432" t="s">
        <v>710</v>
      </c>
      <c r="T432" t="s">
        <v>41</v>
      </c>
      <c r="U432" t="s">
        <v>41</v>
      </c>
      <c r="V432" t="s">
        <v>710</v>
      </c>
      <c r="W432" t="s">
        <v>41</v>
      </c>
      <c r="X432" t="s">
        <v>41</v>
      </c>
    </row>
    <row r="433" spans="1:24" hidden="1" x14ac:dyDescent="0.25">
      <c r="A433">
        <v>1617048</v>
      </c>
      <c r="B433" s="12">
        <v>30664230131417</v>
      </c>
      <c r="C433" t="s">
        <v>96</v>
      </c>
      <c r="D433" t="s">
        <v>721</v>
      </c>
      <c r="E433" t="s">
        <v>739</v>
      </c>
      <c r="F433" t="s">
        <v>739</v>
      </c>
      <c r="G433" t="s">
        <v>721</v>
      </c>
      <c r="H433" t="s">
        <v>739</v>
      </c>
      <c r="I433" t="s">
        <v>739</v>
      </c>
      <c r="J433" t="s">
        <v>710</v>
      </c>
      <c r="K433" t="s">
        <v>41</v>
      </c>
      <c r="L433" t="s">
        <v>41</v>
      </c>
      <c r="M433" t="s">
        <v>721</v>
      </c>
      <c r="N433" t="s">
        <v>39</v>
      </c>
      <c r="O433" t="s">
        <v>35</v>
      </c>
      <c r="P433" t="s">
        <v>721</v>
      </c>
      <c r="Q433" t="s">
        <v>39</v>
      </c>
      <c r="R433" t="s">
        <v>36</v>
      </c>
      <c r="S433" t="s">
        <v>710</v>
      </c>
      <c r="T433" t="s">
        <v>41</v>
      </c>
      <c r="U433" t="s">
        <v>41</v>
      </c>
      <c r="V433" t="s">
        <v>710</v>
      </c>
      <c r="W433" t="s">
        <v>41</v>
      </c>
      <c r="X433" t="s">
        <v>41</v>
      </c>
    </row>
    <row r="434" spans="1:24" hidden="1" x14ac:dyDescent="0.25">
      <c r="A434">
        <v>1819050</v>
      </c>
      <c r="B434" s="12">
        <v>30103060137000</v>
      </c>
      <c r="C434" t="s">
        <v>60</v>
      </c>
      <c r="D434" t="s">
        <v>721</v>
      </c>
      <c r="E434" t="s">
        <v>739</v>
      </c>
      <c r="F434" t="s">
        <v>739</v>
      </c>
      <c r="G434" t="s">
        <v>721</v>
      </c>
      <c r="H434" t="s">
        <v>739</v>
      </c>
      <c r="I434" t="s">
        <v>739</v>
      </c>
      <c r="J434" t="s">
        <v>710</v>
      </c>
      <c r="K434" t="s">
        <v>41</v>
      </c>
      <c r="L434" t="s">
        <v>41</v>
      </c>
      <c r="M434" t="s">
        <v>721</v>
      </c>
      <c r="N434" t="s">
        <v>39</v>
      </c>
      <c r="O434" t="s">
        <v>36</v>
      </c>
      <c r="P434" t="s">
        <v>710</v>
      </c>
      <c r="Q434" t="s">
        <v>41</v>
      </c>
      <c r="R434" t="s">
        <v>41</v>
      </c>
      <c r="S434" t="s">
        <v>710</v>
      </c>
      <c r="T434" t="s">
        <v>41</v>
      </c>
      <c r="U434" t="s">
        <v>41</v>
      </c>
      <c r="V434" t="s">
        <v>710</v>
      </c>
      <c r="W434" t="s">
        <v>41</v>
      </c>
      <c r="X434" t="s">
        <v>41</v>
      </c>
    </row>
    <row r="435" spans="1:24" hidden="1" x14ac:dyDescent="0.25">
      <c r="A435">
        <v>1516045</v>
      </c>
      <c r="B435" s="12">
        <v>30103060132613</v>
      </c>
      <c r="C435" t="s">
        <v>55</v>
      </c>
      <c r="D435" t="s">
        <v>721</v>
      </c>
      <c r="E435" t="s">
        <v>739</v>
      </c>
      <c r="F435" t="s">
        <v>739</v>
      </c>
      <c r="G435" t="s">
        <v>721</v>
      </c>
      <c r="H435" t="s">
        <v>739</v>
      </c>
      <c r="I435" t="s">
        <v>739</v>
      </c>
      <c r="J435" t="s">
        <v>710</v>
      </c>
      <c r="K435" t="s">
        <v>41</v>
      </c>
      <c r="L435" t="s">
        <v>41</v>
      </c>
      <c r="M435" t="s">
        <v>710</v>
      </c>
      <c r="N435" t="s">
        <v>41</v>
      </c>
      <c r="O435" t="s">
        <v>41</v>
      </c>
      <c r="P435" t="s">
        <v>721</v>
      </c>
      <c r="Q435" t="s">
        <v>39</v>
      </c>
      <c r="R435" t="s">
        <v>36</v>
      </c>
      <c r="S435" t="s">
        <v>710</v>
      </c>
      <c r="T435" t="s">
        <v>41</v>
      </c>
      <c r="U435" t="s">
        <v>41</v>
      </c>
      <c r="V435" t="s">
        <v>710</v>
      </c>
      <c r="W435" t="s">
        <v>41</v>
      </c>
      <c r="X435" t="s">
        <v>41</v>
      </c>
    </row>
    <row r="436" spans="1:24" hidden="1" x14ac:dyDescent="0.25">
      <c r="A436">
        <v>1819051</v>
      </c>
      <c r="B436" s="12">
        <v>36677360136937</v>
      </c>
      <c r="C436" t="s">
        <v>60</v>
      </c>
      <c r="D436" t="s">
        <v>721</v>
      </c>
      <c r="E436" t="s">
        <v>739</v>
      </c>
      <c r="F436" t="s">
        <v>739</v>
      </c>
      <c r="G436" t="s">
        <v>721</v>
      </c>
      <c r="H436" t="s">
        <v>739</v>
      </c>
      <c r="I436" t="s">
        <v>739</v>
      </c>
      <c r="J436" t="s">
        <v>710</v>
      </c>
      <c r="K436" t="s">
        <v>41</v>
      </c>
      <c r="L436" t="s">
        <v>41</v>
      </c>
      <c r="M436" t="s">
        <v>721</v>
      </c>
      <c r="N436" t="s">
        <v>39</v>
      </c>
      <c r="O436" t="s">
        <v>35</v>
      </c>
      <c r="P436" t="s">
        <v>721</v>
      </c>
      <c r="Q436" t="s">
        <v>39</v>
      </c>
      <c r="R436" t="s">
        <v>35</v>
      </c>
      <c r="S436" t="s">
        <v>710</v>
      </c>
      <c r="T436" t="s">
        <v>41</v>
      </c>
      <c r="U436" t="s">
        <v>41</v>
      </c>
      <c r="V436" t="s">
        <v>710</v>
      </c>
      <c r="W436" t="s">
        <v>41</v>
      </c>
      <c r="X436" t="s">
        <v>41</v>
      </c>
    </row>
    <row r="437" spans="1:24" hidden="1" x14ac:dyDescent="0.25">
      <c r="A437">
        <v>1516046</v>
      </c>
      <c r="B437" s="12">
        <v>7616630130930</v>
      </c>
      <c r="C437" t="s">
        <v>55</v>
      </c>
      <c r="D437" t="s">
        <v>721</v>
      </c>
      <c r="E437" t="s">
        <v>739</v>
      </c>
      <c r="F437" t="s">
        <v>739</v>
      </c>
      <c r="G437" t="s">
        <v>721</v>
      </c>
      <c r="H437" t="s">
        <v>739</v>
      </c>
      <c r="I437" t="s">
        <v>739</v>
      </c>
      <c r="J437" t="s">
        <v>710</v>
      </c>
      <c r="K437" t="s">
        <v>41</v>
      </c>
      <c r="L437" t="s">
        <v>41</v>
      </c>
      <c r="M437" t="s">
        <v>721</v>
      </c>
      <c r="N437" t="s">
        <v>39</v>
      </c>
      <c r="O437" t="s">
        <v>35</v>
      </c>
      <c r="P437" t="s">
        <v>710</v>
      </c>
      <c r="Q437" t="s">
        <v>41</v>
      </c>
      <c r="R437" t="s">
        <v>41</v>
      </c>
      <c r="S437" t="s">
        <v>710</v>
      </c>
      <c r="T437" t="s">
        <v>41</v>
      </c>
      <c r="U437" t="s">
        <v>41</v>
      </c>
      <c r="V437" t="s">
        <v>710</v>
      </c>
      <c r="W437" t="s">
        <v>41</v>
      </c>
      <c r="X437" t="s">
        <v>41</v>
      </c>
    </row>
    <row r="438" spans="1:24" hidden="1" x14ac:dyDescent="0.25">
      <c r="A438">
        <v>1213028</v>
      </c>
      <c r="B438" s="12">
        <v>56105610109900</v>
      </c>
      <c r="C438" t="s">
        <v>49</v>
      </c>
      <c r="D438" t="s">
        <v>721</v>
      </c>
      <c r="E438" t="s">
        <v>739</v>
      </c>
      <c r="F438" t="s">
        <v>739</v>
      </c>
      <c r="G438" t="s">
        <v>721</v>
      </c>
      <c r="H438" t="s">
        <v>739</v>
      </c>
      <c r="I438" t="s">
        <v>739</v>
      </c>
      <c r="J438" t="s">
        <v>710</v>
      </c>
      <c r="K438" t="s">
        <v>41</v>
      </c>
      <c r="L438" t="s">
        <v>41</v>
      </c>
      <c r="M438" t="s">
        <v>721</v>
      </c>
      <c r="N438" t="s">
        <v>39</v>
      </c>
      <c r="O438" t="s">
        <v>35</v>
      </c>
      <c r="P438" t="s">
        <v>721</v>
      </c>
      <c r="Q438" t="s">
        <v>39</v>
      </c>
      <c r="R438" t="s">
        <v>35</v>
      </c>
      <c r="S438" t="s">
        <v>710</v>
      </c>
      <c r="T438" t="s">
        <v>41</v>
      </c>
      <c r="U438" t="s">
        <v>41</v>
      </c>
      <c r="V438" t="s">
        <v>710</v>
      </c>
      <c r="W438" t="s">
        <v>41</v>
      </c>
      <c r="X438" t="s">
        <v>41</v>
      </c>
    </row>
    <row r="439" spans="1:24" hidden="1" x14ac:dyDescent="0.25">
      <c r="A439">
        <v>1819052</v>
      </c>
      <c r="B439" s="12">
        <v>37771560137323</v>
      </c>
      <c r="C439" t="s">
        <v>60</v>
      </c>
      <c r="D439" t="s">
        <v>721</v>
      </c>
      <c r="E439" t="s">
        <v>739</v>
      </c>
      <c r="F439" t="s">
        <v>739</v>
      </c>
      <c r="G439" t="s">
        <v>721</v>
      </c>
      <c r="H439" t="s">
        <v>739</v>
      </c>
      <c r="I439" t="s">
        <v>739</v>
      </c>
      <c r="J439" t="s">
        <v>710</v>
      </c>
      <c r="K439" t="s">
        <v>41</v>
      </c>
      <c r="L439" t="s">
        <v>41</v>
      </c>
      <c r="M439" t="s">
        <v>721</v>
      </c>
      <c r="N439" t="s">
        <v>39</v>
      </c>
      <c r="O439" t="s">
        <v>35</v>
      </c>
      <c r="P439" t="s">
        <v>721</v>
      </c>
      <c r="Q439" t="s">
        <v>39</v>
      </c>
      <c r="R439" t="s">
        <v>35</v>
      </c>
      <c r="S439" t="s">
        <v>710</v>
      </c>
      <c r="T439" t="s">
        <v>41</v>
      </c>
      <c r="U439" t="s">
        <v>41</v>
      </c>
      <c r="V439" t="s">
        <v>710</v>
      </c>
      <c r="W439" t="s">
        <v>41</v>
      </c>
      <c r="X439" t="s">
        <v>41</v>
      </c>
    </row>
    <row r="440" spans="1:24" hidden="1" x14ac:dyDescent="0.25">
      <c r="A440">
        <v>1920040</v>
      </c>
      <c r="B440" s="12">
        <v>44772480138909</v>
      </c>
      <c r="C440" t="s">
        <v>155</v>
      </c>
      <c r="D440" t="s">
        <v>736</v>
      </c>
      <c r="E440" t="s">
        <v>41</v>
      </c>
      <c r="F440" t="s">
        <v>41</v>
      </c>
      <c r="G440" t="s">
        <v>721</v>
      </c>
      <c r="H440" t="s">
        <v>739</v>
      </c>
      <c r="I440" t="s">
        <v>739</v>
      </c>
      <c r="J440" t="s">
        <v>710</v>
      </c>
      <c r="K440" t="s">
        <v>41</v>
      </c>
      <c r="L440" t="s">
        <v>41</v>
      </c>
      <c r="M440" t="s">
        <v>710</v>
      </c>
      <c r="N440" t="s">
        <v>41</v>
      </c>
      <c r="O440" t="s">
        <v>41</v>
      </c>
      <c r="P440" t="s">
        <v>710</v>
      </c>
      <c r="Q440" t="s">
        <v>41</v>
      </c>
      <c r="R440" t="s">
        <v>41</v>
      </c>
      <c r="S440" t="s">
        <v>710</v>
      </c>
      <c r="T440" t="s">
        <v>41</v>
      </c>
      <c r="U440" t="s">
        <v>41</v>
      </c>
      <c r="V440" t="s">
        <v>710</v>
      </c>
      <c r="W440" t="s">
        <v>41</v>
      </c>
      <c r="X440" t="s">
        <v>41</v>
      </c>
    </row>
    <row r="441" spans="1:24" hidden="1" x14ac:dyDescent="0.25">
      <c r="A441">
        <v>910022</v>
      </c>
      <c r="B441" s="12">
        <v>31750850119487</v>
      </c>
      <c r="C441" t="s">
        <v>102</v>
      </c>
      <c r="D441" t="s">
        <v>721</v>
      </c>
      <c r="E441" t="s">
        <v>739</v>
      </c>
      <c r="F441" t="s">
        <v>739</v>
      </c>
      <c r="G441" t="s">
        <v>721</v>
      </c>
      <c r="H441" t="s">
        <v>739</v>
      </c>
      <c r="I441" t="s">
        <v>739</v>
      </c>
      <c r="J441" t="s">
        <v>710</v>
      </c>
      <c r="K441" t="s">
        <v>41</v>
      </c>
      <c r="L441" t="s">
        <v>41</v>
      </c>
      <c r="M441" t="s">
        <v>721</v>
      </c>
      <c r="N441" t="s">
        <v>39</v>
      </c>
      <c r="O441" t="s">
        <v>35</v>
      </c>
      <c r="P441" t="s">
        <v>721</v>
      </c>
      <c r="Q441" t="s">
        <v>39</v>
      </c>
      <c r="R441" t="s">
        <v>35</v>
      </c>
      <c r="S441" t="s">
        <v>710</v>
      </c>
      <c r="T441" t="s">
        <v>41</v>
      </c>
      <c r="U441" t="s">
        <v>41</v>
      </c>
      <c r="V441" t="s">
        <v>710</v>
      </c>
      <c r="W441" t="s">
        <v>41</v>
      </c>
      <c r="X441" t="s">
        <v>41</v>
      </c>
    </row>
    <row r="442" spans="1:24" hidden="1" x14ac:dyDescent="0.25">
      <c r="A442">
        <v>1314031</v>
      </c>
      <c r="B442" s="12">
        <v>34752830108860</v>
      </c>
      <c r="C442" t="s">
        <v>131</v>
      </c>
      <c r="D442" t="s">
        <v>721</v>
      </c>
      <c r="E442" t="s">
        <v>739</v>
      </c>
      <c r="F442" t="s">
        <v>739</v>
      </c>
      <c r="G442" t="s">
        <v>721</v>
      </c>
      <c r="H442" t="s">
        <v>739</v>
      </c>
      <c r="I442" t="s">
        <v>739</v>
      </c>
      <c r="J442" t="s">
        <v>721</v>
      </c>
      <c r="K442" t="s">
        <v>39</v>
      </c>
      <c r="L442" t="s">
        <v>35</v>
      </c>
      <c r="M442" t="s">
        <v>710</v>
      </c>
      <c r="N442" t="s">
        <v>41</v>
      </c>
      <c r="O442" t="s">
        <v>41</v>
      </c>
      <c r="P442" t="s">
        <v>710</v>
      </c>
      <c r="Q442" t="s">
        <v>41</v>
      </c>
      <c r="R442" t="s">
        <v>41</v>
      </c>
      <c r="S442" t="s">
        <v>710</v>
      </c>
      <c r="T442" t="s">
        <v>41</v>
      </c>
      <c r="U442" t="s">
        <v>41</v>
      </c>
      <c r="V442" t="s">
        <v>710</v>
      </c>
      <c r="W442" t="s">
        <v>41</v>
      </c>
      <c r="X442" t="s">
        <v>41</v>
      </c>
    </row>
    <row r="443" spans="1:24" hidden="1" x14ac:dyDescent="0.25">
      <c r="A443">
        <v>2122018</v>
      </c>
      <c r="B443" s="12" t="s">
        <v>690</v>
      </c>
      <c r="C443" t="s">
        <v>58</v>
      </c>
      <c r="D443" t="s">
        <v>721</v>
      </c>
      <c r="E443" t="s">
        <v>739</v>
      </c>
      <c r="F443" t="s">
        <v>739</v>
      </c>
      <c r="G443" t="s">
        <v>721</v>
      </c>
      <c r="H443" t="s">
        <v>739</v>
      </c>
      <c r="I443" t="s">
        <v>739</v>
      </c>
      <c r="J443" t="s">
        <v>710</v>
      </c>
      <c r="K443" t="s">
        <v>41</v>
      </c>
      <c r="L443" t="s">
        <v>41</v>
      </c>
      <c r="M443" t="s">
        <v>710</v>
      </c>
      <c r="N443" t="s">
        <v>41</v>
      </c>
      <c r="O443" t="s">
        <v>41</v>
      </c>
      <c r="P443" t="s">
        <v>710</v>
      </c>
      <c r="Q443" t="s">
        <v>41</v>
      </c>
      <c r="R443" t="s">
        <v>41</v>
      </c>
      <c r="S443" t="s">
        <v>710</v>
      </c>
      <c r="T443" t="s">
        <v>41</v>
      </c>
      <c r="U443" t="s">
        <v>41</v>
      </c>
      <c r="V443" t="s">
        <v>710</v>
      </c>
      <c r="W443" t="s">
        <v>41</v>
      </c>
      <c r="X443" t="s">
        <v>41</v>
      </c>
    </row>
    <row r="444" spans="1:24" hidden="1" x14ac:dyDescent="0.25">
      <c r="A444">
        <v>1617013</v>
      </c>
      <c r="B444" s="12">
        <v>49709530105866</v>
      </c>
      <c r="C444" t="s">
        <v>96</v>
      </c>
      <c r="D444" t="s">
        <v>721</v>
      </c>
      <c r="E444" t="s">
        <v>739</v>
      </c>
      <c r="F444" t="s">
        <v>739</v>
      </c>
      <c r="G444" t="s">
        <v>721</v>
      </c>
      <c r="H444" t="s">
        <v>739</v>
      </c>
      <c r="I444" t="s">
        <v>739</v>
      </c>
      <c r="J444" t="s">
        <v>710</v>
      </c>
      <c r="K444" t="s">
        <v>41</v>
      </c>
      <c r="L444" t="s">
        <v>41</v>
      </c>
      <c r="M444" t="s">
        <v>721</v>
      </c>
      <c r="N444" t="s">
        <v>39</v>
      </c>
      <c r="O444" t="s">
        <v>35</v>
      </c>
      <c r="P444" t="s">
        <v>710</v>
      </c>
      <c r="Q444" t="s">
        <v>41</v>
      </c>
      <c r="R444" t="s">
        <v>41</v>
      </c>
      <c r="S444" t="s">
        <v>710</v>
      </c>
      <c r="T444" t="s">
        <v>41</v>
      </c>
      <c r="U444" t="s">
        <v>41</v>
      </c>
      <c r="V444" t="s">
        <v>710</v>
      </c>
      <c r="W444" t="s">
        <v>41</v>
      </c>
      <c r="X444" t="s">
        <v>41</v>
      </c>
    </row>
    <row r="445" spans="1:24" hidden="1" x14ac:dyDescent="0.25">
      <c r="A445">
        <v>2122019</v>
      </c>
      <c r="B445" s="12" t="s">
        <v>675</v>
      </c>
      <c r="C445" t="s">
        <v>58</v>
      </c>
      <c r="D445" t="s">
        <v>721</v>
      </c>
      <c r="E445" t="s">
        <v>739</v>
      </c>
      <c r="F445" t="s">
        <v>739</v>
      </c>
      <c r="G445" t="s">
        <v>721</v>
      </c>
      <c r="H445" t="s">
        <v>739</v>
      </c>
      <c r="I445" t="s">
        <v>739</v>
      </c>
      <c r="J445" t="s">
        <v>710</v>
      </c>
      <c r="K445" t="s">
        <v>41</v>
      </c>
      <c r="L445" t="s">
        <v>41</v>
      </c>
      <c r="M445" t="s">
        <v>710</v>
      </c>
      <c r="N445" t="s">
        <v>41</v>
      </c>
      <c r="O445" t="s">
        <v>41</v>
      </c>
      <c r="P445" t="s">
        <v>721</v>
      </c>
      <c r="Q445" t="s">
        <v>39</v>
      </c>
      <c r="R445" t="s">
        <v>35</v>
      </c>
      <c r="S445" t="s">
        <v>710</v>
      </c>
      <c r="T445" t="s">
        <v>41</v>
      </c>
      <c r="U445" t="s">
        <v>41</v>
      </c>
      <c r="V445" t="s">
        <v>710</v>
      </c>
      <c r="W445" t="s">
        <v>41</v>
      </c>
      <c r="X445" t="s">
        <v>41</v>
      </c>
    </row>
    <row r="446" spans="1:24" hidden="1" x14ac:dyDescent="0.25">
      <c r="A446">
        <v>1617058</v>
      </c>
      <c r="B446" s="12">
        <v>10625470135103</v>
      </c>
      <c r="C446" t="s">
        <v>96</v>
      </c>
      <c r="D446" t="s">
        <v>721</v>
      </c>
      <c r="E446" t="s">
        <v>739</v>
      </c>
      <c r="F446" t="s">
        <v>739</v>
      </c>
      <c r="G446" t="s">
        <v>721</v>
      </c>
      <c r="H446" t="s">
        <v>739</v>
      </c>
      <c r="I446" t="s">
        <v>739</v>
      </c>
      <c r="J446" t="s">
        <v>721</v>
      </c>
      <c r="K446" t="s">
        <v>39</v>
      </c>
      <c r="L446" t="s">
        <v>35</v>
      </c>
      <c r="M446" t="s">
        <v>721</v>
      </c>
      <c r="N446" t="s">
        <v>39</v>
      </c>
      <c r="O446" t="s">
        <v>35</v>
      </c>
      <c r="P446" t="s">
        <v>710</v>
      </c>
      <c r="Q446" t="s">
        <v>41</v>
      </c>
      <c r="R446" t="s">
        <v>41</v>
      </c>
      <c r="S446" t="s">
        <v>710</v>
      </c>
      <c r="T446" t="s">
        <v>41</v>
      </c>
      <c r="U446" t="s">
        <v>41</v>
      </c>
      <c r="V446" t="s">
        <v>710</v>
      </c>
      <c r="W446" t="s">
        <v>41</v>
      </c>
      <c r="X446" t="s">
        <v>41</v>
      </c>
    </row>
    <row r="447" spans="1:24" hidden="1" x14ac:dyDescent="0.25">
      <c r="A447">
        <v>1112030</v>
      </c>
      <c r="B447" s="12">
        <v>1100170124172</v>
      </c>
      <c r="C447" t="s">
        <v>51</v>
      </c>
      <c r="D447" t="s">
        <v>721</v>
      </c>
      <c r="E447" t="s">
        <v>739</v>
      </c>
      <c r="F447" t="s">
        <v>739</v>
      </c>
      <c r="G447" t="s">
        <v>721</v>
      </c>
      <c r="H447" t="s">
        <v>739</v>
      </c>
      <c r="I447" t="s">
        <v>739</v>
      </c>
      <c r="J447" t="s">
        <v>721</v>
      </c>
      <c r="K447" t="s">
        <v>39</v>
      </c>
      <c r="L447" t="s">
        <v>35</v>
      </c>
      <c r="M447" t="s">
        <v>721</v>
      </c>
      <c r="N447" t="s">
        <v>39</v>
      </c>
      <c r="O447" t="s">
        <v>35</v>
      </c>
      <c r="P447" t="s">
        <v>710</v>
      </c>
      <c r="Q447" t="s">
        <v>41</v>
      </c>
      <c r="R447" t="s">
        <v>41</v>
      </c>
      <c r="S447" t="s">
        <v>710</v>
      </c>
      <c r="T447" t="s">
        <v>41</v>
      </c>
      <c r="U447" t="s">
        <v>41</v>
      </c>
      <c r="V447" t="s">
        <v>710</v>
      </c>
      <c r="W447" t="s">
        <v>41</v>
      </c>
      <c r="X447" t="s">
        <v>41</v>
      </c>
    </row>
    <row r="448" spans="1:24" hidden="1" x14ac:dyDescent="0.25">
      <c r="A448">
        <v>2021037</v>
      </c>
      <c r="B448" s="12" t="s">
        <v>698</v>
      </c>
      <c r="C448" t="s">
        <v>125</v>
      </c>
      <c r="D448" t="s">
        <v>721</v>
      </c>
      <c r="E448" t="s">
        <v>739</v>
      </c>
      <c r="F448" t="s">
        <v>739</v>
      </c>
      <c r="G448" t="s">
        <v>721</v>
      </c>
      <c r="H448" t="s">
        <v>739</v>
      </c>
      <c r="I448" t="s">
        <v>739</v>
      </c>
      <c r="J448" t="s">
        <v>710</v>
      </c>
      <c r="K448" t="s">
        <v>41</v>
      </c>
      <c r="L448" t="s">
        <v>41</v>
      </c>
      <c r="M448" t="s">
        <v>710</v>
      </c>
      <c r="N448" t="s">
        <v>41</v>
      </c>
      <c r="O448" t="s">
        <v>41</v>
      </c>
      <c r="P448" t="s">
        <v>710</v>
      </c>
      <c r="Q448" t="s">
        <v>41</v>
      </c>
      <c r="R448" t="s">
        <v>41</v>
      </c>
      <c r="S448" t="s">
        <v>710</v>
      </c>
      <c r="T448" t="s">
        <v>41</v>
      </c>
      <c r="U448" t="s">
        <v>41</v>
      </c>
      <c r="V448" t="s">
        <v>710</v>
      </c>
      <c r="W448" t="s">
        <v>41</v>
      </c>
      <c r="X448" t="s">
        <v>41</v>
      </c>
    </row>
  </sheetData>
  <sheetProtection algorithmName="SHA-512" hashValue="QHhP8mQuqMgM4GY/0MEZYAE9l/bHtw/h/NXgEwKuQyzR0PnOjpaV5FxvN7SqwXLfbj5qqaV91nK5yD7vZVZpmQ==" saltValue="Cavsgqp7EycwzEOs0ejLyQ==" spinCount="100000" sheet="1" objects="1" scenarios="1"/>
  <autoFilter ref="A2:X448" xr:uid="{68287D6E-A1D9-45C5-B92D-97CDF41197B6}">
    <filterColumn colId="0">
      <filters>
        <filter val="1011036"/>
      </filters>
    </filterColumn>
  </autoFilter>
  <conditionalFormatting sqref="D1:X1048576">
    <cfRule type="cellIs" dxfId="0" priority="1" operator="equal">
      <formula>"Outstanding"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EEE08-792F-4B6A-A850-2FCECD43521E}">
  <dimension ref="A1:H699"/>
  <sheetViews>
    <sheetView workbookViewId="0">
      <selection sqref="A1:XFD1048576"/>
    </sheetView>
  </sheetViews>
  <sheetFormatPr defaultRowHeight="15" x14ac:dyDescent="0.25"/>
  <cols>
    <col min="3" max="3" width="27.140625" customWidth="1"/>
    <col min="4" max="4" width="39.42578125" bestFit="1" customWidth="1"/>
    <col min="5" max="5" width="10" customWidth="1"/>
  </cols>
  <sheetData>
    <row r="1" spans="1:8" x14ac:dyDescent="0.25">
      <c r="A1" t="s">
        <v>743</v>
      </c>
      <c r="B1" t="s">
        <v>45</v>
      </c>
      <c r="C1" t="s">
        <v>742</v>
      </c>
      <c r="D1" t="s">
        <v>21</v>
      </c>
      <c r="F1" t="s">
        <v>744</v>
      </c>
      <c r="G1" t="s">
        <v>745</v>
      </c>
      <c r="H1" t="s">
        <v>746</v>
      </c>
    </row>
    <row r="2" spans="1:8" x14ac:dyDescent="0.25">
      <c r="A2">
        <v>221655</v>
      </c>
      <c r="B2">
        <v>607003</v>
      </c>
      <c r="C2" t="s">
        <v>10</v>
      </c>
      <c r="D2" t="s">
        <v>747</v>
      </c>
      <c r="F2">
        <v>28169</v>
      </c>
      <c r="G2">
        <f>F2-H2</f>
        <v>0</v>
      </c>
      <c r="H2">
        <v>28169</v>
      </c>
    </row>
    <row r="3" spans="1:8" x14ac:dyDescent="0.25">
      <c r="A3">
        <v>221572</v>
      </c>
      <c r="B3">
        <v>708005</v>
      </c>
      <c r="C3" t="s">
        <v>10</v>
      </c>
      <c r="D3" t="s">
        <v>747</v>
      </c>
      <c r="F3">
        <v>27099</v>
      </c>
      <c r="G3">
        <f t="shared" ref="G3:G66" si="0">F3-H3</f>
        <v>0</v>
      </c>
      <c r="H3">
        <v>27099</v>
      </c>
    </row>
    <row r="4" spans="1:8" x14ac:dyDescent="0.25">
      <c r="A4">
        <v>221624</v>
      </c>
      <c r="B4">
        <v>708006</v>
      </c>
      <c r="C4" t="s">
        <v>10</v>
      </c>
      <c r="D4" t="s">
        <v>747</v>
      </c>
      <c r="F4">
        <v>20274</v>
      </c>
      <c r="G4">
        <f t="shared" si="0"/>
        <v>0</v>
      </c>
      <c r="H4">
        <v>20274</v>
      </c>
    </row>
    <row r="5" spans="1:8" x14ac:dyDescent="0.25">
      <c r="A5">
        <v>221458</v>
      </c>
      <c r="B5">
        <v>809001</v>
      </c>
      <c r="C5" t="s">
        <v>10</v>
      </c>
      <c r="D5" t="s">
        <v>747</v>
      </c>
      <c r="F5">
        <v>29995</v>
      </c>
      <c r="G5">
        <f t="shared" si="0"/>
        <v>0</v>
      </c>
      <c r="H5">
        <v>29995</v>
      </c>
    </row>
    <row r="6" spans="1:8" x14ac:dyDescent="0.25">
      <c r="A6">
        <v>221459</v>
      </c>
      <c r="B6">
        <v>809002</v>
      </c>
      <c r="C6" t="s">
        <v>10</v>
      </c>
      <c r="D6" t="s">
        <v>747</v>
      </c>
      <c r="F6">
        <v>68321</v>
      </c>
      <c r="G6">
        <f t="shared" si="0"/>
        <v>0</v>
      </c>
      <c r="H6">
        <v>68321</v>
      </c>
    </row>
    <row r="7" spans="1:8" x14ac:dyDescent="0.25">
      <c r="A7">
        <v>221500</v>
      </c>
      <c r="B7">
        <v>910009</v>
      </c>
      <c r="C7" t="s">
        <v>10</v>
      </c>
      <c r="D7" t="s">
        <v>747</v>
      </c>
      <c r="F7">
        <v>24203</v>
      </c>
      <c r="G7">
        <f t="shared" si="0"/>
        <v>0</v>
      </c>
      <c r="H7">
        <v>24203</v>
      </c>
    </row>
    <row r="8" spans="1:8" x14ac:dyDescent="0.25">
      <c r="A8">
        <v>221536</v>
      </c>
      <c r="B8">
        <v>910011</v>
      </c>
      <c r="C8" t="s">
        <v>10</v>
      </c>
      <c r="D8" t="s">
        <v>747</v>
      </c>
      <c r="F8">
        <v>16466</v>
      </c>
      <c r="G8">
        <f t="shared" si="0"/>
        <v>0</v>
      </c>
      <c r="H8">
        <v>16466</v>
      </c>
    </row>
    <row r="9" spans="1:8" x14ac:dyDescent="0.25">
      <c r="A9">
        <v>221552</v>
      </c>
      <c r="B9">
        <v>910012</v>
      </c>
      <c r="C9" t="s">
        <v>10</v>
      </c>
      <c r="D9" t="s">
        <v>747</v>
      </c>
      <c r="F9">
        <v>10991</v>
      </c>
      <c r="G9">
        <f t="shared" si="0"/>
        <v>0</v>
      </c>
      <c r="H9">
        <v>10991</v>
      </c>
    </row>
    <row r="10" spans="1:8" x14ac:dyDescent="0.25">
      <c r="A10">
        <v>221553</v>
      </c>
      <c r="B10">
        <v>910013</v>
      </c>
      <c r="C10" t="s">
        <v>10</v>
      </c>
      <c r="D10" t="s">
        <v>747</v>
      </c>
      <c r="F10">
        <v>10674</v>
      </c>
      <c r="G10">
        <f t="shared" si="0"/>
        <v>0</v>
      </c>
      <c r="H10">
        <v>10674</v>
      </c>
    </row>
    <row r="11" spans="1:8" x14ac:dyDescent="0.25">
      <c r="A11">
        <v>221554</v>
      </c>
      <c r="B11">
        <v>910015</v>
      </c>
      <c r="C11" t="s">
        <v>10</v>
      </c>
      <c r="D11" t="s">
        <v>747</v>
      </c>
      <c r="F11">
        <v>12300</v>
      </c>
      <c r="G11">
        <f t="shared" si="0"/>
        <v>0</v>
      </c>
      <c r="H11">
        <v>12300</v>
      </c>
    </row>
    <row r="12" spans="1:8" x14ac:dyDescent="0.25">
      <c r="A12">
        <v>221555</v>
      </c>
      <c r="B12">
        <v>910016</v>
      </c>
      <c r="C12" t="s">
        <v>10</v>
      </c>
      <c r="D12" t="s">
        <v>747</v>
      </c>
      <c r="F12">
        <v>12308</v>
      </c>
      <c r="G12">
        <f t="shared" si="0"/>
        <v>0</v>
      </c>
      <c r="H12">
        <v>12308</v>
      </c>
    </row>
    <row r="13" spans="1:8" x14ac:dyDescent="0.25">
      <c r="A13">
        <v>221556</v>
      </c>
      <c r="B13">
        <v>910017</v>
      </c>
      <c r="C13" t="s">
        <v>10</v>
      </c>
      <c r="D13" t="s">
        <v>747</v>
      </c>
      <c r="F13">
        <v>12975</v>
      </c>
      <c r="G13">
        <f t="shared" si="0"/>
        <v>0</v>
      </c>
      <c r="H13">
        <v>12975</v>
      </c>
    </row>
    <row r="14" spans="1:8" x14ac:dyDescent="0.25">
      <c r="A14">
        <v>221628</v>
      </c>
      <c r="B14">
        <v>910021</v>
      </c>
      <c r="C14" t="s">
        <v>10</v>
      </c>
      <c r="D14" t="s">
        <v>747</v>
      </c>
      <c r="F14">
        <v>15037</v>
      </c>
      <c r="G14">
        <f t="shared" si="0"/>
        <v>0</v>
      </c>
      <c r="H14">
        <v>15037</v>
      </c>
    </row>
    <row r="15" spans="1:8" x14ac:dyDescent="0.25">
      <c r="A15">
        <v>221452</v>
      </c>
      <c r="B15">
        <v>1011001</v>
      </c>
      <c r="C15" t="s">
        <v>10</v>
      </c>
      <c r="D15" t="s">
        <v>747</v>
      </c>
      <c r="F15">
        <v>23846</v>
      </c>
      <c r="G15">
        <f t="shared" si="0"/>
        <v>0</v>
      </c>
      <c r="H15">
        <v>23846</v>
      </c>
    </row>
    <row r="16" spans="1:8" x14ac:dyDescent="0.25">
      <c r="A16">
        <v>221480</v>
      </c>
      <c r="B16">
        <v>1011021</v>
      </c>
      <c r="C16" t="s">
        <v>10</v>
      </c>
      <c r="D16" t="s">
        <v>747</v>
      </c>
      <c r="F16">
        <v>41898</v>
      </c>
      <c r="G16">
        <f t="shared" si="0"/>
        <v>0</v>
      </c>
      <c r="H16">
        <v>41898</v>
      </c>
    </row>
    <row r="17" spans="1:8" x14ac:dyDescent="0.25">
      <c r="A17">
        <v>221569</v>
      </c>
      <c r="B17">
        <v>1011030</v>
      </c>
      <c r="C17" t="s">
        <v>10</v>
      </c>
      <c r="D17" t="s">
        <v>747</v>
      </c>
      <c r="F17">
        <v>9483</v>
      </c>
      <c r="G17">
        <f t="shared" si="0"/>
        <v>0</v>
      </c>
      <c r="H17">
        <v>9483</v>
      </c>
    </row>
    <row r="18" spans="1:8" x14ac:dyDescent="0.25">
      <c r="A18">
        <v>221623</v>
      </c>
      <c r="B18">
        <v>1011034</v>
      </c>
      <c r="C18" t="s">
        <v>10</v>
      </c>
      <c r="D18" t="s">
        <v>747</v>
      </c>
      <c r="F18">
        <v>17933</v>
      </c>
      <c r="G18">
        <f t="shared" si="0"/>
        <v>0</v>
      </c>
      <c r="H18">
        <v>17933</v>
      </c>
    </row>
    <row r="19" spans="1:8" x14ac:dyDescent="0.25">
      <c r="A19">
        <v>221654</v>
      </c>
      <c r="B19">
        <v>1011041</v>
      </c>
      <c r="C19" t="s">
        <v>10</v>
      </c>
      <c r="D19" t="s">
        <v>747</v>
      </c>
      <c r="F19">
        <v>76533</v>
      </c>
      <c r="G19">
        <f t="shared" si="0"/>
        <v>0</v>
      </c>
      <c r="H19">
        <v>76533</v>
      </c>
    </row>
    <row r="20" spans="1:8" x14ac:dyDescent="0.25">
      <c r="A20">
        <v>221447</v>
      </c>
      <c r="B20">
        <v>1112002</v>
      </c>
      <c r="C20" t="s">
        <v>10</v>
      </c>
      <c r="D20" t="s">
        <v>747</v>
      </c>
      <c r="F20">
        <v>8848</v>
      </c>
      <c r="G20">
        <f t="shared" si="0"/>
        <v>0</v>
      </c>
      <c r="H20">
        <v>8848</v>
      </c>
    </row>
    <row r="21" spans="1:8" x14ac:dyDescent="0.25">
      <c r="A21">
        <v>221478</v>
      </c>
      <c r="B21">
        <v>1112004</v>
      </c>
      <c r="C21" t="s">
        <v>10</v>
      </c>
      <c r="D21" t="s">
        <v>747</v>
      </c>
      <c r="F21">
        <v>24004</v>
      </c>
      <c r="G21">
        <f t="shared" si="0"/>
        <v>0</v>
      </c>
      <c r="H21">
        <v>24004</v>
      </c>
    </row>
    <row r="22" spans="1:8" x14ac:dyDescent="0.25">
      <c r="A22">
        <v>221489</v>
      </c>
      <c r="B22">
        <v>1112005</v>
      </c>
      <c r="C22" t="s">
        <v>10</v>
      </c>
      <c r="D22" t="s">
        <v>747</v>
      </c>
      <c r="F22">
        <v>10039</v>
      </c>
      <c r="G22">
        <f t="shared" si="0"/>
        <v>0</v>
      </c>
      <c r="H22">
        <v>10039</v>
      </c>
    </row>
    <row r="23" spans="1:8" x14ac:dyDescent="0.25">
      <c r="A23">
        <v>221506</v>
      </c>
      <c r="B23">
        <v>1112006</v>
      </c>
      <c r="C23" t="s">
        <v>10</v>
      </c>
      <c r="D23" t="s">
        <v>747</v>
      </c>
      <c r="F23">
        <v>23052</v>
      </c>
      <c r="G23">
        <f t="shared" si="0"/>
        <v>0</v>
      </c>
      <c r="H23">
        <v>23052</v>
      </c>
    </row>
    <row r="24" spans="1:8" x14ac:dyDescent="0.25">
      <c r="A24">
        <v>221525</v>
      </c>
      <c r="B24">
        <v>1112009</v>
      </c>
      <c r="C24" t="s">
        <v>10</v>
      </c>
      <c r="D24" t="s">
        <v>747</v>
      </c>
      <c r="F24">
        <v>16426</v>
      </c>
      <c r="G24">
        <f t="shared" si="0"/>
        <v>0</v>
      </c>
      <c r="H24">
        <v>16426</v>
      </c>
    </row>
    <row r="25" spans="1:8" x14ac:dyDescent="0.25">
      <c r="A25">
        <v>221535</v>
      </c>
      <c r="B25">
        <v>1112010</v>
      </c>
      <c r="C25" t="s">
        <v>10</v>
      </c>
      <c r="D25" t="s">
        <v>747</v>
      </c>
      <c r="F25">
        <v>37057</v>
      </c>
      <c r="G25">
        <f t="shared" si="0"/>
        <v>0</v>
      </c>
      <c r="H25">
        <v>37057</v>
      </c>
    </row>
    <row r="26" spans="1:8" x14ac:dyDescent="0.25">
      <c r="A26">
        <v>221544</v>
      </c>
      <c r="B26">
        <v>1112011</v>
      </c>
      <c r="C26" t="s">
        <v>10</v>
      </c>
      <c r="D26" t="s">
        <v>747</v>
      </c>
      <c r="F26">
        <v>58799</v>
      </c>
      <c r="G26">
        <f t="shared" si="0"/>
        <v>0</v>
      </c>
      <c r="H26">
        <v>58799</v>
      </c>
    </row>
    <row r="27" spans="1:8" x14ac:dyDescent="0.25">
      <c r="A27">
        <v>221580</v>
      </c>
      <c r="B27">
        <v>1112014</v>
      </c>
      <c r="C27" t="s">
        <v>10</v>
      </c>
      <c r="D27" t="s">
        <v>747</v>
      </c>
      <c r="F27">
        <v>12380</v>
      </c>
      <c r="G27">
        <f t="shared" si="0"/>
        <v>0</v>
      </c>
      <c r="H27">
        <v>12380</v>
      </c>
    </row>
    <row r="28" spans="1:8" x14ac:dyDescent="0.25">
      <c r="A28">
        <v>221593</v>
      </c>
      <c r="B28">
        <v>1112015</v>
      </c>
      <c r="C28" t="s">
        <v>10</v>
      </c>
      <c r="D28" t="s">
        <v>747</v>
      </c>
      <c r="F28">
        <v>17417</v>
      </c>
      <c r="G28">
        <f t="shared" si="0"/>
        <v>0</v>
      </c>
      <c r="H28">
        <v>17417</v>
      </c>
    </row>
    <row r="29" spans="1:8" x14ac:dyDescent="0.25">
      <c r="A29">
        <v>221620</v>
      </c>
      <c r="B29">
        <v>1112021</v>
      </c>
      <c r="C29" t="s">
        <v>10</v>
      </c>
      <c r="D29" t="s">
        <v>747</v>
      </c>
      <c r="F29">
        <v>20671</v>
      </c>
      <c r="G29">
        <f t="shared" si="0"/>
        <v>0</v>
      </c>
      <c r="H29">
        <v>20671</v>
      </c>
    </row>
    <row r="30" spans="1:8" x14ac:dyDescent="0.25">
      <c r="A30">
        <v>221625</v>
      </c>
      <c r="B30">
        <v>1112022</v>
      </c>
      <c r="C30" t="s">
        <v>10</v>
      </c>
      <c r="D30" t="s">
        <v>747</v>
      </c>
      <c r="F30">
        <v>24440</v>
      </c>
      <c r="G30">
        <f t="shared" si="0"/>
        <v>0</v>
      </c>
      <c r="H30">
        <v>24440</v>
      </c>
    </row>
    <row r="31" spans="1:8" x14ac:dyDescent="0.25">
      <c r="A31">
        <v>221645</v>
      </c>
      <c r="B31">
        <v>1112027</v>
      </c>
      <c r="C31" t="s">
        <v>10</v>
      </c>
      <c r="D31" t="s">
        <v>747</v>
      </c>
      <c r="F31">
        <v>18647</v>
      </c>
      <c r="G31">
        <f t="shared" si="0"/>
        <v>0</v>
      </c>
      <c r="H31">
        <v>18647</v>
      </c>
    </row>
    <row r="32" spans="1:8" x14ac:dyDescent="0.25">
      <c r="A32">
        <v>221800</v>
      </c>
      <c r="B32">
        <v>1112029</v>
      </c>
      <c r="C32" t="s">
        <v>10</v>
      </c>
      <c r="D32" t="s">
        <v>747</v>
      </c>
      <c r="F32">
        <v>10548</v>
      </c>
      <c r="G32">
        <f t="shared" si="0"/>
        <v>0</v>
      </c>
      <c r="H32">
        <v>10548</v>
      </c>
    </row>
    <row r="33" spans="1:8" x14ac:dyDescent="0.25">
      <c r="A33">
        <v>221446</v>
      </c>
      <c r="B33">
        <v>1213001</v>
      </c>
      <c r="C33" t="s">
        <v>10</v>
      </c>
      <c r="D33" t="s">
        <v>747</v>
      </c>
      <c r="F33">
        <v>16677</v>
      </c>
      <c r="G33">
        <f t="shared" si="0"/>
        <v>0</v>
      </c>
      <c r="H33">
        <v>16677</v>
      </c>
    </row>
    <row r="34" spans="1:8" x14ac:dyDescent="0.25">
      <c r="A34">
        <v>221455</v>
      </c>
      <c r="B34">
        <v>1213002</v>
      </c>
      <c r="C34" t="s">
        <v>10</v>
      </c>
      <c r="D34" t="s">
        <v>747</v>
      </c>
      <c r="F34">
        <v>14284</v>
      </c>
      <c r="G34">
        <f t="shared" si="0"/>
        <v>0</v>
      </c>
      <c r="H34">
        <v>14284</v>
      </c>
    </row>
    <row r="35" spans="1:8" x14ac:dyDescent="0.25">
      <c r="A35">
        <v>221477</v>
      </c>
      <c r="B35">
        <v>1213003</v>
      </c>
      <c r="C35" t="s">
        <v>10</v>
      </c>
      <c r="D35" t="s">
        <v>747</v>
      </c>
      <c r="F35">
        <v>47055</v>
      </c>
      <c r="G35">
        <f t="shared" si="0"/>
        <v>0</v>
      </c>
      <c r="H35">
        <v>47055</v>
      </c>
    </row>
    <row r="36" spans="1:8" x14ac:dyDescent="0.25">
      <c r="A36">
        <v>221487</v>
      </c>
      <c r="B36">
        <v>1213005</v>
      </c>
      <c r="C36" t="s">
        <v>10</v>
      </c>
      <c r="D36" t="s">
        <v>747</v>
      </c>
      <c r="F36">
        <v>89904</v>
      </c>
      <c r="G36">
        <f t="shared" si="0"/>
        <v>0</v>
      </c>
      <c r="H36">
        <v>89904</v>
      </c>
    </row>
    <row r="37" spans="1:8" x14ac:dyDescent="0.25">
      <c r="A37">
        <v>221504</v>
      </c>
      <c r="B37">
        <v>1213006</v>
      </c>
      <c r="C37" t="s">
        <v>10</v>
      </c>
      <c r="D37" t="s">
        <v>747</v>
      </c>
      <c r="F37">
        <v>24084</v>
      </c>
      <c r="G37">
        <f t="shared" si="0"/>
        <v>0</v>
      </c>
      <c r="H37">
        <v>24084</v>
      </c>
    </row>
    <row r="38" spans="1:8" x14ac:dyDescent="0.25">
      <c r="A38">
        <v>221505</v>
      </c>
      <c r="B38">
        <v>1213007</v>
      </c>
      <c r="C38" t="s">
        <v>10</v>
      </c>
      <c r="D38" t="s">
        <v>747</v>
      </c>
      <c r="F38">
        <v>20235</v>
      </c>
      <c r="G38">
        <f t="shared" si="0"/>
        <v>0</v>
      </c>
      <c r="H38">
        <v>20235</v>
      </c>
    </row>
    <row r="39" spans="1:8" x14ac:dyDescent="0.25">
      <c r="A39">
        <v>221508</v>
      </c>
      <c r="B39">
        <v>1213008</v>
      </c>
      <c r="C39" t="s">
        <v>10</v>
      </c>
      <c r="D39" t="s">
        <v>747</v>
      </c>
      <c r="F39">
        <v>19243</v>
      </c>
      <c r="G39">
        <f t="shared" si="0"/>
        <v>0</v>
      </c>
      <c r="H39">
        <v>19243</v>
      </c>
    </row>
    <row r="40" spans="1:8" x14ac:dyDescent="0.25">
      <c r="A40">
        <v>221509</v>
      </c>
      <c r="B40">
        <v>1213009</v>
      </c>
      <c r="C40" t="s">
        <v>10</v>
      </c>
      <c r="D40" t="s">
        <v>747</v>
      </c>
      <c r="F40">
        <v>16307</v>
      </c>
      <c r="G40">
        <f t="shared" si="0"/>
        <v>0</v>
      </c>
      <c r="H40">
        <v>16307</v>
      </c>
    </row>
    <row r="41" spans="1:8" x14ac:dyDescent="0.25">
      <c r="A41">
        <v>221529</v>
      </c>
      <c r="B41">
        <v>1213010</v>
      </c>
      <c r="C41" t="s">
        <v>10</v>
      </c>
      <c r="D41" t="s">
        <v>747</v>
      </c>
      <c r="F41">
        <v>8531</v>
      </c>
      <c r="G41">
        <f t="shared" si="0"/>
        <v>0</v>
      </c>
      <c r="H41">
        <v>8531</v>
      </c>
    </row>
    <row r="42" spans="1:8" x14ac:dyDescent="0.25">
      <c r="A42">
        <v>221534</v>
      </c>
      <c r="B42">
        <v>1213011</v>
      </c>
      <c r="C42" t="s">
        <v>10</v>
      </c>
      <c r="D42" t="s">
        <v>747</v>
      </c>
      <c r="F42">
        <v>31582</v>
      </c>
      <c r="G42">
        <f t="shared" si="0"/>
        <v>0</v>
      </c>
      <c r="H42">
        <v>31582</v>
      </c>
    </row>
    <row r="43" spans="1:8" x14ac:dyDescent="0.25">
      <c r="A43">
        <v>221538</v>
      </c>
      <c r="B43">
        <v>1213012</v>
      </c>
      <c r="C43" t="s">
        <v>10</v>
      </c>
      <c r="D43" t="s">
        <v>747</v>
      </c>
      <c r="F43">
        <v>39081</v>
      </c>
      <c r="G43">
        <f t="shared" si="0"/>
        <v>0</v>
      </c>
      <c r="H43">
        <v>39081</v>
      </c>
    </row>
    <row r="44" spans="1:8" x14ac:dyDescent="0.25">
      <c r="A44">
        <v>221557</v>
      </c>
      <c r="B44">
        <v>1213013</v>
      </c>
      <c r="C44" t="s">
        <v>10</v>
      </c>
      <c r="D44" t="s">
        <v>747</v>
      </c>
      <c r="F44">
        <v>11308</v>
      </c>
      <c r="G44">
        <f t="shared" si="0"/>
        <v>0</v>
      </c>
      <c r="H44">
        <v>11308</v>
      </c>
    </row>
    <row r="45" spans="1:8" x14ac:dyDescent="0.25">
      <c r="A45">
        <v>221559</v>
      </c>
      <c r="B45">
        <v>1213014</v>
      </c>
      <c r="C45" t="s">
        <v>10</v>
      </c>
      <c r="D45" t="s">
        <v>747</v>
      </c>
      <c r="F45">
        <v>22219</v>
      </c>
      <c r="G45">
        <f t="shared" si="0"/>
        <v>0</v>
      </c>
      <c r="H45">
        <v>22219</v>
      </c>
    </row>
    <row r="46" spans="1:8" x14ac:dyDescent="0.25">
      <c r="A46">
        <v>221560</v>
      </c>
      <c r="B46">
        <v>1213015</v>
      </c>
      <c r="C46" t="s">
        <v>10</v>
      </c>
      <c r="D46" t="s">
        <v>747</v>
      </c>
      <c r="F46">
        <v>16783</v>
      </c>
      <c r="G46">
        <f t="shared" si="0"/>
        <v>0</v>
      </c>
      <c r="H46">
        <v>16783</v>
      </c>
    </row>
    <row r="47" spans="1:8" x14ac:dyDescent="0.25">
      <c r="A47">
        <v>221562</v>
      </c>
      <c r="B47">
        <v>1213016</v>
      </c>
      <c r="C47" t="s">
        <v>10</v>
      </c>
      <c r="D47" t="s">
        <v>747</v>
      </c>
      <c r="F47">
        <v>26742</v>
      </c>
      <c r="G47">
        <f t="shared" si="0"/>
        <v>0</v>
      </c>
      <c r="H47">
        <v>26742</v>
      </c>
    </row>
    <row r="48" spans="1:8" x14ac:dyDescent="0.25">
      <c r="A48">
        <v>221565</v>
      </c>
      <c r="B48">
        <v>1213017</v>
      </c>
      <c r="C48" t="s">
        <v>10</v>
      </c>
      <c r="D48" t="s">
        <v>747</v>
      </c>
      <c r="F48">
        <v>13927</v>
      </c>
      <c r="G48">
        <f t="shared" si="0"/>
        <v>0</v>
      </c>
      <c r="H48">
        <v>13927</v>
      </c>
    </row>
    <row r="49" spans="1:8" x14ac:dyDescent="0.25">
      <c r="A49">
        <v>221567</v>
      </c>
      <c r="B49">
        <v>1213018</v>
      </c>
      <c r="C49" t="s">
        <v>10</v>
      </c>
      <c r="D49" t="s">
        <v>747</v>
      </c>
      <c r="F49">
        <v>22179</v>
      </c>
      <c r="G49">
        <f t="shared" si="0"/>
        <v>0</v>
      </c>
      <c r="H49">
        <v>22179</v>
      </c>
    </row>
    <row r="50" spans="1:8" x14ac:dyDescent="0.25">
      <c r="A50">
        <v>221568</v>
      </c>
      <c r="B50">
        <v>1213019</v>
      </c>
      <c r="C50" t="s">
        <v>10</v>
      </c>
      <c r="D50" t="s">
        <v>747</v>
      </c>
      <c r="F50">
        <v>16783</v>
      </c>
      <c r="G50">
        <f t="shared" si="0"/>
        <v>0</v>
      </c>
      <c r="H50">
        <v>16783</v>
      </c>
    </row>
    <row r="51" spans="1:8" x14ac:dyDescent="0.25">
      <c r="A51">
        <v>221574</v>
      </c>
      <c r="B51">
        <v>1213021</v>
      </c>
      <c r="C51" t="s">
        <v>10</v>
      </c>
      <c r="D51" t="s">
        <v>747</v>
      </c>
      <c r="F51">
        <v>61061</v>
      </c>
      <c r="G51">
        <f t="shared" si="0"/>
        <v>0</v>
      </c>
      <c r="H51">
        <v>61061</v>
      </c>
    </row>
    <row r="52" spans="1:8" x14ac:dyDescent="0.25">
      <c r="A52">
        <v>221575</v>
      </c>
      <c r="B52">
        <v>1213022</v>
      </c>
      <c r="C52" t="s">
        <v>10</v>
      </c>
      <c r="D52" t="s">
        <v>747</v>
      </c>
      <c r="F52">
        <v>124659</v>
      </c>
      <c r="G52">
        <f t="shared" si="0"/>
        <v>0</v>
      </c>
      <c r="H52">
        <v>124659</v>
      </c>
    </row>
    <row r="53" spans="1:8" x14ac:dyDescent="0.25">
      <c r="A53">
        <v>221576</v>
      </c>
      <c r="B53">
        <v>1213025</v>
      </c>
      <c r="C53" t="s">
        <v>10</v>
      </c>
      <c r="D53" t="s">
        <v>747</v>
      </c>
      <c r="F53">
        <v>31781</v>
      </c>
      <c r="G53">
        <f t="shared" si="0"/>
        <v>0</v>
      </c>
      <c r="H53">
        <v>31781</v>
      </c>
    </row>
    <row r="54" spans="1:8" x14ac:dyDescent="0.25">
      <c r="A54">
        <v>221586</v>
      </c>
      <c r="B54">
        <v>1213028</v>
      </c>
      <c r="C54" t="s">
        <v>10</v>
      </c>
      <c r="D54" t="s">
        <v>747</v>
      </c>
      <c r="F54">
        <v>59474</v>
      </c>
      <c r="G54">
        <f t="shared" si="0"/>
        <v>0</v>
      </c>
      <c r="H54">
        <v>59474</v>
      </c>
    </row>
    <row r="55" spans="1:8" x14ac:dyDescent="0.25">
      <c r="A55">
        <v>221617</v>
      </c>
      <c r="B55">
        <v>1213031</v>
      </c>
      <c r="C55" t="s">
        <v>10</v>
      </c>
      <c r="D55" t="s">
        <v>747</v>
      </c>
      <c r="F55">
        <v>24043</v>
      </c>
      <c r="G55">
        <f t="shared" si="0"/>
        <v>0</v>
      </c>
      <c r="H55">
        <v>24043</v>
      </c>
    </row>
    <row r="56" spans="1:8" x14ac:dyDescent="0.25">
      <c r="A56">
        <v>221618</v>
      </c>
      <c r="B56">
        <v>1213032</v>
      </c>
      <c r="C56" t="s">
        <v>10</v>
      </c>
      <c r="D56" t="s">
        <v>747</v>
      </c>
      <c r="F56">
        <v>20393</v>
      </c>
      <c r="G56">
        <f t="shared" si="0"/>
        <v>0</v>
      </c>
      <c r="H56">
        <v>20393</v>
      </c>
    </row>
    <row r="57" spans="1:8" x14ac:dyDescent="0.25">
      <c r="A57">
        <v>221801</v>
      </c>
      <c r="B57">
        <v>1213036</v>
      </c>
      <c r="C57" t="s">
        <v>10</v>
      </c>
      <c r="D57" t="s">
        <v>747</v>
      </c>
      <c r="F57">
        <v>15672</v>
      </c>
      <c r="G57">
        <f t="shared" si="0"/>
        <v>0</v>
      </c>
      <c r="H57">
        <v>15672</v>
      </c>
    </row>
    <row r="58" spans="1:8" x14ac:dyDescent="0.25">
      <c r="A58">
        <v>221484</v>
      </c>
      <c r="B58">
        <v>1314003</v>
      </c>
      <c r="C58" t="s">
        <v>10</v>
      </c>
      <c r="D58" t="s">
        <v>747</v>
      </c>
      <c r="F58">
        <v>16664</v>
      </c>
      <c r="G58">
        <f t="shared" si="0"/>
        <v>0</v>
      </c>
      <c r="H58">
        <v>16664</v>
      </c>
    </row>
    <row r="59" spans="1:8" x14ac:dyDescent="0.25">
      <c r="A59">
        <v>221501</v>
      </c>
      <c r="B59">
        <v>1314005</v>
      </c>
      <c r="C59" t="s">
        <v>10</v>
      </c>
      <c r="D59" t="s">
        <v>747</v>
      </c>
      <c r="F59">
        <v>9563</v>
      </c>
      <c r="G59">
        <f t="shared" si="0"/>
        <v>0</v>
      </c>
      <c r="H59">
        <v>9563</v>
      </c>
    </row>
    <row r="60" spans="1:8" x14ac:dyDescent="0.25">
      <c r="A60">
        <v>221530</v>
      </c>
      <c r="B60">
        <v>1314011</v>
      </c>
      <c r="C60" t="s">
        <v>10</v>
      </c>
      <c r="D60" t="s">
        <v>747</v>
      </c>
      <c r="F60">
        <v>14403</v>
      </c>
      <c r="G60">
        <f t="shared" si="0"/>
        <v>0</v>
      </c>
      <c r="H60">
        <v>14403</v>
      </c>
    </row>
    <row r="61" spans="1:8" x14ac:dyDescent="0.25">
      <c r="A61">
        <v>221566</v>
      </c>
      <c r="B61">
        <v>1314014</v>
      </c>
      <c r="C61" t="s">
        <v>10</v>
      </c>
      <c r="D61" t="s">
        <v>747</v>
      </c>
      <c r="F61">
        <v>16982</v>
      </c>
      <c r="G61">
        <f t="shared" si="0"/>
        <v>0</v>
      </c>
      <c r="H61">
        <v>16982</v>
      </c>
    </row>
    <row r="62" spans="1:8" x14ac:dyDescent="0.25">
      <c r="A62">
        <v>221587</v>
      </c>
      <c r="B62">
        <v>1314016</v>
      </c>
      <c r="C62" t="s">
        <v>10</v>
      </c>
      <c r="D62" t="s">
        <v>747</v>
      </c>
      <c r="F62">
        <v>20275</v>
      </c>
      <c r="G62">
        <f t="shared" si="0"/>
        <v>0</v>
      </c>
      <c r="H62">
        <v>20275</v>
      </c>
    </row>
    <row r="63" spans="1:8" x14ac:dyDescent="0.25">
      <c r="A63">
        <v>221588</v>
      </c>
      <c r="B63">
        <v>1314017</v>
      </c>
      <c r="C63" t="s">
        <v>10</v>
      </c>
      <c r="D63" t="s">
        <v>747</v>
      </c>
      <c r="F63">
        <v>12062</v>
      </c>
      <c r="G63">
        <f t="shared" si="0"/>
        <v>0</v>
      </c>
      <c r="H63">
        <v>12062</v>
      </c>
    </row>
    <row r="64" spans="1:8" x14ac:dyDescent="0.25">
      <c r="A64">
        <v>221594</v>
      </c>
      <c r="B64">
        <v>1314018</v>
      </c>
      <c r="C64" t="s">
        <v>10</v>
      </c>
      <c r="D64" t="s">
        <v>747</v>
      </c>
      <c r="F64">
        <v>8808</v>
      </c>
      <c r="G64">
        <f t="shared" si="0"/>
        <v>0</v>
      </c>
      <c r="H64">
        <v>8808</v>
      </c>
    </row>
    <row r="65" spans="1:8" x14ac:dyDescent="0.25">
      <c r="A65">
        <v>221610</v>
      </c>
      <c r="B65">
        <v>1314022</v>
      </c>
      <c r="C65" t="s">
        <v>10</v>
      </c>
      <c r="D65" t="s">
        <v>747</v>
      </c>
      <c r="F65">
        <v>17678</v>
      </c>
      <c r="G65">
        <f t="shared" si="0"/>
        <v>0</v>
      </c>
      <c r="H65">
        <v>17678</v>
      </c>
    </row>
    <row r="66" spans="1:8" x14ac:dyDescent="0.25">
      <c r="A66">
        <v>221629</v>
      </c>
      <c r="B66">
        <v>1314023</v>
      </c>
      <c r="C66" t="s">
        <v>10</v>
      </c>
      <c r="D66" t="s">
        <v>747</v>
      </c>
      <c r="F66">
        <v>24797</v>
      </c>
      <c r="G66">
        <f t="shared" si="0"/>
        <v>0</v>
      </c>
      <c r="H66">
        <v>24797</v>
      </c>
    </row>
    <row r="67" spans="1:8" x14ac:dyDescent="0.25">
      <c r="A67">
        <v>221634</v>
      </c>
      <c r="B67">
        <v>1314024</v>
      </c>
      <c r="C67" t="s">
        <v>10</v>
      </c>
      <c r="D67" t="s">
        <v>747</v>
      </c>
      <c r="F67">
        <v>17060</v>
      </c>
      <c r="G67">
        <f t="shared" ref="G67:G130" si="1">F67-H67</f>
        <v>0</v>
      </c>
      <c r="H67">
        <v>17060</v>
      </c>
    </row>
    <row r="68" spans="1:8" x14ac:dyDescent="0.25">
      <c r="A68">
        <v>221643</v>
      </c>
      <c r="B68">
        <v>1314026</v>
      </c>
      <c r="C68" t="s">
        <v>10</v>
      </c>
      <c r="D68" t="s">
        <v>747</v>
      </c>
      <c r="F68">
        <v>25154</v>
      </c>
      <c r="G68">
        <f t="shared" si="1"/>
        <v>0</v>
      </c>
      <c r="H68">
        <v>25154</v>
      </c>
    </row>
    <row r="69" spans="1:8" x14ac:dyDescent="0.25">
      <c r="A69">
        <v>221644</v>
      </c>
      <c r="B69">
        <v>1314027</v>
      </c>
      <c r="C69" t="s">
        <v>10</v>
      </c>
      <c r="D69" t="s">
        <v>747</v>
      </c>
      <c r="F69">
        <v>18607</v>
      </c>
      <c r="G69">
        <f t="shared" si="1"/>
        <v>0</v>
      </c>
      <c r="H69">
        <v>18607</v>
      </c>
    </row>
    <row r="70" spans="1:8" x14ac:dyDescent="0.25">
      <c r="A70">
        <v>221631</v>
      </c>
      <c r="B70">
        <v>1314029</v>
      </c>
      <c r="C70" t="s">
        <v>10</v>
      </c>
      <c r="D70" t="s">
        <v>747</v>
      </c>
      <c r="F70">
        <v>24764</v>
      </c>
      <c r="G70">
        <f t="shared" si="1"/>
        <v>0</v>
      </c>
      <c r="H70">
        <v>24764</v>
      </c>
    </row>
    <row r="71" spans="1:8" x14ac:dyDescent="0.25">
      <c r="A71">
        <v>221601</v>
      </c>
      <c r="B71">
        <v>1314030</v>
      </c>
      <c r="C71" t="s">
        <v>10</v>
      </c>
      <c r="D71" t="s">
        <v>747</v>
      </c>
      <c r="F71">
        <v>9879</v>
      </c>
      <c r="G71">
        <f t="shared" si="1"/>
        <v>0</v>
      </c>
      <c r="H71">
        <v>9879</v>
      </c>
    </row>
    <row r="72" spans="1:8" x14ac:dyDescent="0.25">
      <c r="A72">
        <v>221657</v>
      </c>
      <c r="B72">
        <v>1314031</v>
      </c>
      <c r="C72" t="s">
        <v>10</v>
      </c>
      <c r="D72" t="s">
        <v>747</v>
      </c>
      <c r="F72">
        <v>39675</v>
      </c>
      <c r="G72">
        <f t="shared" si="1"/>
        <v>0</v>
      </c>
      <c r="H72">
        <v>39675</v>
      </c>
    </row>
    <row r="73" spans="1:8" x14ac:dyDescent="0.25">
      <c r="A73">
        <v>221490</v>
      </c>
      <c r="B73">
        <v>1415002</v>
      </c>
      <c r="C73" t="s">
        <v>10</v>
      </c>
      <c r="D73" t="s">
        <v>747</v>
      </c>
      <c r="F73">
        <v>33010</v>
      </c>
      <c r="G73">
        <f t="shared" si="1"/>
        <v>0</v>
      </c>
      <c r="H73">
        <v>33010</v>
      </c>
    </row>
    <row r="74" spans="1:8" x14ac:dyDescent="0.25">
      <c r="A74">
        <v>221448</v>
      </c>
      <c r="B74">
        <v>1415007</v>
      </c>
      <c r="C74" t="s">
        <v>10</v>
      </c>
      <c r="D74" t="s">
        <v>747</v>
      </c>
      <c r="F74">
        <v>9682</v>
      </c>
      <c r="G74">
        <f t="shared" si="1"/>
        <v>0</v>
      </c>
      <c r="H74">
        <v>9682</v>
      </c>
    </row>
    <row r="75" spans="1:8" x14ac:dyDescent="0.25">
      <c r="A75">
        <v>221456</v>
      </c>
      <c r="B75">
        <v>1415008</v>
      </c>
      <c r="C75" t="s">
        <v>10</v>
      </c>
      <c r="D75" t="s">
        <v>747</v>
      </c>
      <c r="F75">
        <v>14998</v>
      </c>
      <c r="G75">
        <f t="shared" si="1"/>
        <v>0</v>
      </c>
      <c r="H75">
        <v>14998</v>
      </c>
    </row>
    <row r="76" spans="1:8" x14ac:dyDescent="0.25">
      <c r="A76">
        <v>221469</v>
      </c>
      <c r="B76">
        <v>1415010</v>
      </c>
      <c r="C76" t="s">
        <v>10</v>
      </c>
      <c r="D76" t="s">
        <v>747</v>
      </c>
      <c r="F76">
        <v>36502</v>
      </c>
      <c r="G76">
        <f t="shared" si="1"/>
        <v>0</v>
      </c>
      <c r="H76">
        <v>36502</v>
      </c>
    </row>
    <row r="77" spans="1:8" x14ac:dyDescent="0.25">
      <c r="A77">
        <v>221502</v>
      </c>
      <c r="B77">
        <v>1415015</v>
      </c>
      <c r="C77" t="s">
        <v>10</v>
      </c>
      <c r="D77" t="s">
        <v>747</v>
      </c>
      <c r="F77">
        <v>16863</v>
      </c>
      <c r="G77">
        <f t="shared" si="1"/>
        <v>0</v>
      </c>
      <c r="H77">
        <v>16863</v>
      </c>
    </row>
    <row r="78" spans="1:8" x14ac:dyDescent="0.25">
      <c r="A78">
        <v>221514</v>
      </c>
      <c r="B78">
        <v>1415018</v>
      </c>
      <c r="C78" t="s">
        <v>10</v>
      </c>
      <c r="D78" t="s">
        <v>747</v>
      </c>
      <c r="F78">
        <v>14522</v>
      </c>
      <c r="G78">
        <f t="shared" si="1"/>
        <v>0</v>
      </c>
      <c r="H78">
        <v>14522</v>
      </c>
    </row>
    <row r="79" spans="1:8" x14ac:dyDescent="0.25">
      <c r="A79">
        <v>221561</v>
      </c>
      <c r="B79">
        <v>1415021</v>
      </c>
      <c r="C79" t="s">
        <v>10</v>
      </c>
      <c r="D79" t="s">
        <v>747</v>
      </c>
      <c r="F79">
        <v>17974</v>
      </c>
      <c r="G79">
        <f t="shared" si="1"/>
        <v>0</v>
      </c>
      <c r="H79">
        <v>17974</v>
      </c>
    </row>
    <row r="80" spans="1:8" x14ac:dyDescent="0.25">
      <c r="A80">
        <v>221564</v>
      </c>
      <c r="B80">
        <v>1415022</v>
      </c>
      <c r="C80" t="s">
        <v>10</v>
      </c>
      <c r="D80" t="s">
        <v>747</v>
      </c>
      <c r="F80">
        <v>16466</v>
      </c>
      <c r="G80">
        <f t="shared" si="1"/>
        <v>0</v>
      </c>
      <c r="H80">
        <v>16466</v>
      </c>
    </row>
    <row r="81" spans="1:8" x14ac:dyDescent="0.25">
      <c r="A81">
        <v>221621</v>
      </c>
      <c r="B81">
        <v>1415031</v>
      </c>
      <c r="C81" t="s">
        <v>10</v>
      </c>
      <c r="D81" t="s">
        <v>747</v>
      </c>
      <c r="F81">
        <v>25035</v>
      </c>
      <c r="G81">
        <f t="shared" si="1"/>
        <v>0</v>
      </c>
      <c r="H81">
        <v>25035</v>
      </c>
    </row>
    <row r="82" spans="1:8" x14ac:dyDescent="0.25">
      <c r="A82">
        <v>221642</v>
      </c>
      <c r="B82">
        <v>1415035</v>
      </c>
      <c r="C82" t="s">
        <v>10</v>
      </c>
      <c r="D82" t="s">
        <v>747</v>
      </c>
      <c r="F82">
        <v>10645</v>
      </c>
      <c r="G82">
        <f t="shared" si="1"/>
        <v>0</v>
      </c>
      <c r="H82">
        <v>10645</v>
      </c>
    </row>
    <row r="83" spans="1:8" x14ac:dyDescent="0.25">
      <c r="A83">
        <v>221491</v>
      </c>
      <c r="B83">
        <v>1516002</v>
      </c>
      <c r="C83" t="s">
        <v>10</v>
      </c>
      <c r="D83" t="s">
        <v>747</v>
      </c>
      <c r="F83">
        <v>39557</v>
      </c>
      <c r="G83">
        <f t="shared" si="1"/>
        <v>0</v>
      </c>
      <c r="H83">
        <v>39557</v>
      </c>
    </row>
    <row r="84" spans="1:8" x14ac:dyDescent="0.25">
      <c r="A84">
        <v>221449</v>
      </c>
      <c r="B84">
        <v>1516006</v>
      </c>
      <c r="C84" t="s">
        <v>10</v>
      </c>
      <c r="D84" t="s">
        <v>747</v>
      </c>
      <c r="F84">
        <v>9483</v>
      </c>
      <c r="G84">
        <f t="shared" si="1"/>
        <v>0</v>
      </c>
      <c r="H84">
        <v>9483</v>
      </c>
    </row>
    <row r="85" spans="1:8" x14ac:dyDescent="0.25">
      <c r="A85">
        <v>221454</v>
      </c>
      <c r="B85">
        <v>1516007</v>
      </c>
      <c r="C85" t="s">
        <v>10</v>
      </c>
      <c r="D85" t="s">
        <v>747</v>
      </c>
      <c r="F85">
        <v>17369</v>
      </c>
      <c r="G85">
        <f t="shared" si="1"/>
        <v>0</v>
      </c>
      <c r="H85">
        <v>17369</v>
      </c>
    </row>
    <row r="86" spans="1:8" x14ac:dyDescent="0.25">
      <c r="A86">
        <v>221462</v>
      </c>
      <c r="B86">
        <v>1516008</v>
      </c>
      <c r="C86" t="s">
        <v>10</v>
      </c>
      <c r="D86" t="s">
        <v>747</v>
      </c>
      <c r="F86">
        <v>18132</v>
      </c>
      <c r="G86">
        <f t="shared" si="1"/>
        <v>0</v>
      </c>
      <c r="H86">
        <v>18132</v>
      </c>
    </row>
    <row r="87" spans="1:8" x14ac:dyDescent="0.25">
      <c r="A87">
        <v>221496</v>
      </c>
      <c r="B87">
        <v>1516014</v>
      </c>
      <c r="C87" t="s">
        <v>10</v>
      </c>
      <c r="D87" t="s">
        <v>747</v>
      </c>
      <c r="F87">
        <v>24163</v>
      </c>
      <c r="G87">
        <f t="shared" si="1"/>
        <v>0</v>
      </c>
      <c r="H87">
        <v>24163</v>
      </c>
    </row>
    <row r="88" spans="1:8" x14ac:dyDescent="0.25">
      <c r="A88">
        <v>221533</v>
      </c>
      <c r="B88">
        <v>1516017</v>
      </c>
      <c r="C88" t="s">
        <v>10</v>
      </c>
      <c r="D88" t="s">
        <v>747</v>
      </c>
      <c r="F88">
        <v>145608</v>
      </c>
      <c r="G88">
        <f t="shared" si="1"/>
        <v>0</v>
      </c>
      <c r="H88">
        <v>145608</v>
      </c>
    </row>
    <row r="89" spans="1:8" x14ac:dyDescent="0.25">
      <c r="A89">
        <v>221582</v>
      </c>
      <c r="B89">
        <v>1516022</v>
      </c>
      <c r="C89" t="s">
        <v>10</v>
      </c>
      <c r="D89" t="s">
        <v>747</v>
      </c>
      <c r="F89">
        <v>1152</v>
      </c>
      <c r="G89">
        <f t="shared" si="1"/>
        <v>0</v>
      </c>
      <c r="H89">
        <v>1152</v>
      </c>
    </row>
    <row r="90" spans="1:8" x14ac:dyDescent="0.25">
      <c r="A90">
        <v>221597</v>
      </c>
      <c r="B90">
        <v>1516023</v>
      </c>
      <c r="C90" t="s">
        <v>10</v>
      </c>
      <c r="D90" t="s">
        <v>747</v>
      </c>
      <c r="F90">
        <v>6308</v>
      </c>
      <c r="G90">
        <f t="shared" si="1"/>
        <v>0</v>
      </c>
      <c r="H90">
        <v>6308</v>
      </c>
    </row>
    <row r="91" spans="1:8" x14ac:dyDescent="0.25">
      <c r="A91">
        <v>221485</v>
      </c>
      <c r="B91">
        <v>1516024</v>
      </c>
      <c r="C91" t="s">
        <v>10</v>
      </c>
      <c r="D91" t="s">
        <v>747</v>
      </c>
      <c r="F91">
        <v>21148</v>
      </c>
      <c r="G91">
        <f t="shared" si="1"/>
        <v>0</v>
      </c>
      <c r="H91">
        <v>21148</v>
      </c>
    </row>
    <row r="92" spans="1:8" x14ac:dyDescent="0.25">
      <c r="A92">
        <v>221614</v>
      </c>
      <c r="B92">
        <v>1516025</v>
      </c>
      <c r="C92" t="s">
        <v>10</v>
      </c>
      <c r="D92" t="s">
        <v>747</v>
      </c>
      <c r="F92">
        <v>1650</v>
      </c>
      <c r="G92">
        <f t="shared" si="1"/>
        <v>0</v>
      </c>
      <c r="H92">
        <v>1650</v>
      </c>
    </row>
    <row r="93" spans="1:8" x14ac:dyDescent="0.25">
      <c r="A93">
        <v>221626</v>
      </c>
      <c r="B93">
        <v>1516031</v>
      </c>
      <c r="C93" t="s">
        <v>10</v>
      </c>
      <c r="D93" t="s">
        <v>747</v>
      </c>
      <c r="F93">
        <v>12339</v>
      </c>
      <c r="G93">
        <f t="shared" si="1"/>
        <v>0</v>
      </c>
      <c r="H93">
        <v>12339</v>
      </c>
    </row>
    <row r="94" spans="1:8" x14ac:dyDescent="0.25">
      <c r="A94">
        <v>221633</v>
      </c>
      <c r="B94">
        <v>1516035</v>
      </c>
      <c r="C94" t="s">
        <v>10</v>
      </c>
      <c r="D94" t="s">
        <v>747</v>
      </c>
      <c r="F94">
        <v>28804</v>
      </c>
      <c r="G94">
        <f t="shared" si="1"/>
        <v>0</v>
      </c>
      <c r="H94">
        <v>28804</v>
      </c>
    </row>
    <row r="95" spans="1:8" x14ac:dyDescent="0.25">
      <c r="A95">
        <v>221652</v>
      </c>
      <c r="B95">
        <v>1516038</v>
      </c>
      <c r="C95" t="s">
        <v>10</v>
      </c>
      <c r="D95" t="s">
        <v>747</v>
      </c>
      <c r="F95">
        <v>13767</v>
      </c>
      <c r="G95">
        <f t="shared" si="1"/>
        <v>0</v>
      </c>
      <c r="H95">
        <v>13767</v>
      </c>
    </row>
    <row r="96" spans="1:8" x14ac:dyDescent="0.25">
      <c r="A96">
        <v>221653</v>
      </c>
      <c r="B96">
        <v>1516039</v>
      </c>
      <c r="C96" t="s">
        <v>10</v>
      </c>
      <c r="D96" t="s">
        <v>747</v>
      </c>
      <c r="F96">
        <v>8649</v>
      </c>
      <c r="G96">
        <f t="shared" si="1"/>
        <v>0</v>
      </c>
      <c r="H96">
        <v>8649</v>
      </c>
    </row>
    <row r="97" spans="1:8" x14ac:dyDescent="0.25">
      <c r="A97">
        <v>221797</v>
      </c>
      <c r="B97">
        <v>1516042</v>
      </c>
      <c r="C97" t="s">
        <v>10</v>
      </c>
      <c r="D97" t="s">
        <v>747</v>
      </c>
      <c r="F97">
        <v>12934</v>
      </c>
      <c r="G97">
        <f t="shared" si="1"/>
        <v>0</v>
      </c>
      <c r="H97">
        <v>12934</v>
      </c>
    </row>
    <row r="98" spans="1:8" x14ac:dyDescent="0.25">
      <c r="A98">
        <v>221802</v>
      </c>
      <c r="B98">
        <v>1516043</v>
      </c>
      <c r="C98" t="s">
        <v>10</v>
      </c>
      <c r="D98" t="s">
        <v>747</v>
      </c>
      <c r="F98">
        <v>6229</v>
      </c>
      <c r="G98">
        <f t="shared" si="1"/>
        <v>0</v>
      </c>
      <c r="H98">
        <v>6229</v>
      </c>
    </row>
    <row r="99" spans="1:8" x14ac:dyDescent="0.25">
      <c r="A99">
        <v>221465</v>
      </c>
      <c r="B99">
        <v>1516044</v>
      </c>
      <c r="C99" t="s">
        <v>10</v>
      </c>
      <c r="D99" t="s">
        <v>747</v>
      </c>
      <c r="F99">
        <v>15554</v>
      </c>
      <c r="G99">
        <f t="shared" si="1"/>
        <v>0</v>
      </c>
      <c r="H99">
        <v>15554</v>
      </c>
    </row>
    <row r="100" spans="1:8" x14ac:dyDescent="0.25">
      <c r="A100">
        <v>221803</v>
      </c>
      <c r="B100">
        <v>1516046</v>
      </c>
      <c r="C100" t="s">
        <v>10</v>
      </c>
      <c r="D100" t="s">
        <v>747</v>
      </c>
      <c r="F100">
        <v>34676</v>
      </c>
      <c r="G100">
        <f t="shared" si="1"/>
        <v>0</v>
      </c>
      <c r="H100">
        <v>34676</v>
      </c>
    </row>
    <row r="101" spans="1:8" x14ac:dyDescent="0.25">
      <c r="A101">
        <v>221611</v>
      </c>
      <c r="B101">
        <v>1516050</v>
      </c>
      <c r="C101" t="s">
        <v>10</v>
      </c>
      <c r="D101" t="s">
        <v>747</v>
      </c>
      <c r="F101">
        <v>5</v>
      </c>
      <c r="G101">
        <f t="shared" si="1"/>
        <v>0</v>
      </c>
      <c r="H101">
        <v>5</v>
      </c>
    </row>
    <row r="102" spans="1:8" x14ac:dyDescent="0.25">
      <c r="A102">
        <v>221464</v>
      </c>
      <c r="B102">
        <v>1617001</v>
      </c>
      <c r="C102" t="s">
        <v>10</v>
      </c>
      <c r="D102" t="s">
        <v>747</v>
      </c>
      <c r="F102">
        <v>10197</v>
      </c>
      <c r="G102">
        <f t="shared" si="1"/>
        <v>0</v>
      </c>
      <c r="H102">
        <v>10197</v>
      </c>
    </row>
    <row r="103" spans="1:8" x14ac:dyDescent="0.25">
      <c r="A103">
        <v>221470</v>
      </c>
      <c r="B103">
        <v>1617003</v>
      </c>
      <c r="C103" t="s">
        <v>10</v>
      </c>
      <c r="D103" t="s">
        <v>747</v>
      </c>
      <c r="F103">
        <v>32534</v>
      </c>
      <c r="G103">
        <f t="shared" si="1"/>
        <v>0</v>
      </c>
      <c r="H103">
        <v>32534</v>
      </c>
    </row>
    <row r="104" spans="1:8" x14ac:dyDescent="0.25">
      <c r="A104">
        <v>221503</v>
      </c>
      <c r="B104">
        <v>1617004</v>
      </c>
      <c r="C104" t="s">
        <v>10</v>
      </c>
      <c r="D104" t="s">
        <v>747</v>
      </c>
      <c r="F104">
        <v>13332</v>
      </c>
      <c r="G104">
        <f t="shared" si="1"/>
        <v>0</v>
      </c>
      <c r="H104">
        <v>13332</v>
      </c>
    </row>
    <row r="105" spans="1:8" x14ac:dyDescent="0.25">
      <c r="A105">
        <v>221510</v>
      </c>
      <c r="B105">
        <v>1617005</v>
      </c>
      <c r="C105" t="s">
        <v>10</v>
      </c>
      <c r="D105" t="s">
        <v>747</v>
      </c>
      <c r="F105">
        <v>45706</v>
      </c>
      <c r="G105">
        <f t="shared" si="1"/>
        <v>0</v>
      </c>
      <c r="H105">
        <v>45706</v>
      </c>
    </row>
    <row r="106" spans="1:8" x14ac:dyDescent="0.25">
      <c r="A106">
        <v>221646</v>
      </c>
      <c r="B106">
        <v>1617011</v>
      </c>
      <c r="C106" t="s">
        <v>10</v>
      </c>
      <c r="D106" t="s">
        <v>747</v>
      </c>
      <c r="F106">
        <v>16775</v>
      </c>
      <c r="G106">
        <f t="shared" si="1"/>
        <v>0</v>
      </c>
      <c r="H106">
        <v>16775</v>
      </c>
    </row>
    <row r="107" spans="1:8" x14ac:dyDescent="0.25">
      <c r="A107">
        <v>221463</v>
      </c>
      <c r="B107">
        <v>1617014</v>
      </c>
      <c r="C107" t="s">
        <v>10</v>
      </c>
      <c r="D107" t="s">
        <v>747</v>
      </c>
      <c r="F107">
        <v>15355</v>
      </c>
      <c r="G107">
        <f t="shared" si="1"/>
        <v>0</v>
      </c>
      <c r="H107">
        <v>15355</v>
      </c>
    </row>
    <row r="108" spans="1:8" x14ac:dyDescent="0.25">
      <c r="A108">
        <v>221632</v>
      </c>
      <c r="B108">
        <v>1617015</v>
      </c>
      <c r="C108" t="s">
        <v>10</v>
      </c>
      <c r="D108" t="s">
        <v>747</v>
      </c>
      <c r="F108">
        <v>7776</v>
      </c>
      <c r="G108">
        <f t="shared" si="1"/>
        <v>0</v>
      </c>
      <c r="H108">
        <v>7776</v>
      </c>
    </row>
    <row r="109" spans="1:8" x14ac:dyDescent="0.25">
      <c r="A109">
        <v>221874</v>
      </c>
      <c r="B109">
        <v>1617016</v>
      </c>
      <c r="C109" t="s">
        <v>10</v>
      </c>
      <c r="D109" t="s">
        <v>747</v>
      </c>
      <c r="F109">
        <v>15513</v>
      </c>
      <c r="G109">
        <f t="shared" si="1"/>
        <v>0</v>
      </c>
      <c r="H109">
        <v>15513</v>
      </c>
    </row>
    <row r="110" spans="1:8" x14ac:dyDescent="0.25">
      <c r="A110">
        <v>221499</v>
      </c>
      <c r="B110">
        <v>1617018</v>
      </c>
      <c r="C110" t="s">
        <v>10</v>
      </c>
      <c r="D110" t="s">
        <v>747</v>
      </c>
      <c r="F110">
        <v>22854</v>
      </c>
      <c r="G110">
        <f t="shared" si="1"/>
        <v>0</v>
      </c>
      <c r="H110">
        <v>22854</v>
      </c>
    </row>
    <row r="111" spans="1:8" x14ac:dyDescent="0.25">
      <c r="A111">
        <v>221522</v>
      </c>
      <c r="B111">
        <v>1617021</v>
      </c>
      <c r="C111" t="s">
        <v>10</v>
      </c>
      <c r="D111" t="s">
        <v>747</v>
      </c>
      <c r="F111">
        <v>13848</v>
      </c>
      <c r="G111">
        <f t="shared" si="1"/>
        <v>0</v>
      </c>
      <c r="H111">
        <v>13848</v>
      </c>
    </row>
    <row r="112" spans="1:8" x14ac:dyDescent="0.25">
      <c r="A112">
        <v>221589</v>
      </c>
      <c r="B112">
        <v>1617026</v>
      </c>
      <c r="C112" t="s">
        <v>10</v>
      </c>
      <c r="D112" t="s">
        <v>747</v>
      </c>
      <c r="F112">
        <v>25591</v>
      </c>
      <c r="G112">
        <f t="shared" si="1"/>
        <v>0</v>
      </c>
      <c r="H112">
        <v>25591</v>
      </c>
    </row>
    <row r="113" spans="1:8" x14ac:dyDescent="0.25">
      <c r="A113">
        <v>221609</v>
      </c>
      <c r="B113">
        <v>1617028</v>
      </c>
      <c r="C113" t="s">
        <v>10</v>
      </c>
      <c r="D113" t="s">
        <v>747</v>
      </c>
      <c r="F113">
        <v>26900</v>
      </c>
      <c r="G113">
        <f t="shared" si="1"/>
        <v>0</v>
      </c>
      <c r="H113">
        <v>26900</v>
      </c>
    </row>
    <row r="114" spans="1:8" x14ac:dyDescent="0.25">
      <c r="A114">
        <v>221627</v>
      </c>
      <c r="B114">
        <v>1617033</v>
      </c>
      <c r="C114" t="s">
        <v>10</v>
      </c>
      <c r="D114" t="s">
        <v>747</v>
      </c>
      <c r="F114">
        <v>24440</v>
      </c>
      <c r="G114">
        <f t="shared" si="1"/>
        <v>0</v>
      </c>
      <c r="H114">
        <v>24440</v>
      </c>
    </row>
    <row r="115" spans="1:8" x14ac:dyDescent="0.25">
      <c r="A115">
        <v>221622</v>
      </c>
      <c r="B115">
        <v>1617034</v>
      </c>
      <c r="C115" t="s">
        <v>10</v>
      </c>
      <c r="D115" t="s">
        <v>747</v>
      </c>
      <c r="F115">
        <v>24360</v>
      </c>
      <c r="G115">
        <f t="shared" si="1"/>
        <v>0</v>
      </c>
      <c r="H115">
        <v>24360</v>
      </c>
    </row>
    <row r="116" spans="1:8" x14ac:dyDescent="0.25">
      <c r="A116">
        <v>221638</v>
      </c>
      <c r="B116">
        <v>1617038</v>
      </c>
      <c r="C116" t="s">
        <v>10</v>
      </c>
      <c r="D116" t="s">
        <v>747</v>
      </c>
      <c r="F116">
        <v>13251</v>
      </c>
      <c r="G116">
        <f t="shared" si="1"/>
        <v>0</v>
      </c>
      <c r="H116">
        <v>13251</v>
      </c>
    </row>
    <row r="117" spans="1:8" x14ac:dyDescent="0.25">
      <c r="A117">
        <v>221521</v>
      </c>
      <c r="B117">
        <v>1617039</v>
      </c>
      <c r="C117" t="s">
        <v>10</v>
      </c>
      <c r="D117" t="s">
        <v>747</v>
      </c>
      <c r="F117">
        <v>31066</v>
      </c>
      <c r="G117">
        <f t="shared" si="1"/>
        <v>0</v>
      </c>
      <c r="H117">
        <v>31066</v>
      </c>
    </row>
    <row r="118" spans="1:8" x14ac:dyDescent="0.25">
      <c r="A118">
        <v>221551</v>
      </c>
      <c r="B118">
        <v>1617042</v>
      </c>
      <c r="C118" t="s">
        <v>10</v>
      </c>
      <c r="D118" t="s">
        <v>747</v>
      </c>
      <c r="F118">
        <v>11031</v>
      </c>
      <c r="G118">
        <f t="shared" si="1"/>
        <v>0</v>
      </c>
      <c r="H118">
        <v>11031</v>
      </c>
    </row>
    <row r="119" spans="1:8" x14ac:dyDescent="0.25">
      <c r="A119">
        <v>221607</v>
      </c>
      <c r="B119">
        <v>1617043</v>
      </c>
      <c r="C119" t="s">
        <v>10</v>
      </c>
      <c r="D119" t="s">
        <v>747</v>
      </c>
      <c r="F119">
        <v>11149</v>
      </c>
      <c r="G119">
        <f t="shared" si="1"/>
        <v>0</v>
      </c>
      <c r="H119">
        <v>11149</v>
      </c>
    </row>
    <row r="120" spans="1:8" x14ac:dyDescent="0.25">
      <c r="A120">
        <v>221635</v>
      </c>
      <c r="B120">
        <v>1617044</v>
      </c>
      <c r="C120" t="s">
        <v>10</v>
      </c>
      <c r="D120" t="s">
        <v>747</v>
      </c>
      <c r="F120">
        <v>4840</v>
      </c>
      <c r="G120">
        <f t="shared" si="1"/>
        <v>0</v>
      </c>
      <c r="H120">
        <v>4840</v>
      </c>
    </row>
    <row r="121" spans="1:8" x14ac:dyDescent="0.25">
      <c r="A121">
        <v>221523</v>
      </c>
      <c r="B121">
        <v>1617047</v>
      </c>
      <c r="C121" t="s">
        <v>10</v>
      </c>
      <c r="D121" t="s">
        <v>747</v>
      </c>
      <c r="F121">
        <v>16426</v>
      </c>
      <c r="G121">
        <f t="shared" si="1"/>
        <v>0</v>
      </c>
      <c r="H121">
        <v>16426</v>
      </c>
    </row>
    <row r="122" spans="1:8" x14ac:dyDescent="0.25">
      <c r="A122">
        <v>221531</v>
      </c>
      <c r="B122">
        <v>1617051</v>
      </c>
      <c r="C122" t="s">
        <v>10</v>
      </c>
      <c r="D122" t="s">
        <v>747</v>
      </c>
      <c r="F122">
        <v>3373</v>
      </c>
      <c r="G122">
        <f t="shared" si="1"/>
        <v>0</v>
      </c>
      <c r="H122">
        <v>3373</v>
      </c>
    </row>
    <row r="123" spans="1:8" x14ac:dyDescent="0.25">
      <c r="A123">
        <v>221581</v>
      </c>
      <c r="B123">
        <v>1617054</v>
      </c>
      <c r="C123" t="s">
        <v>10</v>
      </c>
      <c r="D123" t="s">
        <v>747</v>
      </c>
      <c r="F123">
        <v>8432</v>
      </c>
      <c r="G123">
        <f t="shared" si="1"/>
        <v>0</v>
      </c>
      <c r="H123">
        <v>8432</v>
      </c>
    </row>
    <row r="124" spans="1:8" x14ac:dyDescent="0.25">
      <c r="A124">
        <v>221584</v>
      </c>
      <c r="B124">
        <v>1617055</v>
      </c>
      <c r="C124" t="s">
        <v>10</v>
      </c>
      <c r="D124" t="s">
        <v>747</v>
      </c>
      <c r="F124">
        <v>107718</v>
      </c>
      <c r="G124">
        <f t="shared" si="1"/>
        <v>0</v>
      </c>
      <c r="H124">
        <v>107718</v>
      </c>
    </row>
    <row r="125" spans="1:8" x14ac:dyDescent="0.25">
      <c r="A125">
        <v>221613</v>
      </c>
      <c r="B125">
        <v>1617059</v>
      </c>
      <c r="C125" t="s">
        <v>10</v>
      </c>
      <c r="D125" t="s">
        <v>747</v>
      </c>
      <c r="F125">
        <v>1800</v>
      </c>
      <c r="G125">
        <f t="shared" si="1"/>
        <v>0</v>
      </c>
      <c r="H125">
        <v>1800</v>
      </c>
    </row>
    <row r="126" spans="1:8" x14ac:dyDescent="0.25">
      <c r="A126">
        <v>221641</v>
      </c>
      <c r="B126">
        <v>1718001</v>
      </c>
      <c r="C126" t="s">
        <v>10</v>
      </c>
      <c r="D126" t="s">
        <v>747</v>
      </c>
      <c r="F126">
        <v>11347</v>
      </c>
      <c r="G126">
        <f t="shared" si="1"/>
        <v>0</v>
      </c>
      <c r="H126">
        <v>11347</v>
      </c>
    </row>
    <row r="127" spans="1:8" x14ac:dyDescent="0.25">
      <c r="A127">
        <v>221615</v>
      </c>
      <c r="B127">
        <v>1718002</v>
      </c>
      <c r="C127" t="s">
        <v>10</v>
      </c>
      <c r="D127" t="s">
        <v>747</v>
      </c>
      <c r="F127">
        <v>16068</v>
      </c>
      <c r="G127">
        <f t="shared" si="1"/>
        <v>0</v>
      </c>
      <c r="H127">
        <v>16068</v>
      </c>
    </row>
    <row r="128" spans="1:8" x14ac:dyDescent="0.25">
      <c r="A128">
        <v>221630</v>
      </c>
      <c r="B128">
        <v>1718006</v>
      </c>
      <c r="C128" t="s">
        <v>10</v>
      </c>
      <c r="D128" t="s">
        <v>747</v>
      </c>
      <c r="F128">
        <v>8054</v>
      </c>
      <c r="G128">
        <f t="shared" si="1"/>
        <v>0</v>
      </c>
      <c r="H128">
        <v>8054</v>
      </c>
    </row>
    <row r="129" spans="1:8" x14ac:dyDescent="0.25">
      <c r="A129">
        <v>221457</v>
      </c>
      <c r="B129">
        <v>1718007</v>
      </c>
      <c r="C129" t="s">
        <v>10</v>
      </c>
      <c r="D129" t="s">
        <v>747</v>
      </c>
      <c r="F129">
        <v>20672</v>
      </c>
      <c r="G129">
        <f t="shared" si="1"/>
        <v>0</v>
      </c>
      <c r="H129">
        <v>20672</v>
      </c>
    </row>
    <row r="130" spans="1:8" x14ac:dyDescent="0.25">
      <c r="A130">
        <v>221460</v>
      </c>
      <c r="B130">
        <v>1718014</v>
      </c>
      <c r="C130" t="s">
        <v>10</v>
      </c>
      <c r="D130" t="s">
        <v>747</v>
      </c>
      <c r="F130">
        <v>13133</v>
      </c>
      <c r="G130">
        <f t="shared" si="1"/>
        <v>0</v>
      </c>
      <c r="H130">
        <v>13133</v>
      </c>
    </row>
    <row r="131" spans="1:8" x14ac:dyDescent="0.25">
      <c r="A131">
        <v>221542</v>
      </c>
      <c r="B131">
        <v>1718015</v>
      </c>
      <c r="C131" t="s">
        <v>10</v>
      </c>
      <c r="D131" t="s">
        <v>747</v>
      </c>
      <c r="F131">
        <v>35312</v>
      </c>
      <c r="G131">
        <f t="shared" ref="G131:G194" si="2">F131-H131</f>
        <v>0</v>
      </c>
      <c r="H131">
        <v>35312</v>
      </c>
    </row>
    <row r="132" spans="1:8" x14ac:dyDescent="0.25">
      <c r="A132">
        <v>221543</v>
      </c>
      <c r="B132">
        <v>1718016</v>
      </c>
      <c r="C132" t="s">
        <v>10</v>
      </c>
      <c r="D132" t="s">
        <v>747</v>
      </c>
      <c r="F132">
        <v>36183</v>
      </c>
      <c r="G132">
        <f t="shared" si="2"/>
        <v>0</v>
      </c>
      <c r="H132">
        <v>36183</v>
      </c>
    </row>
    <row r="133" spans="1:8" x14ac:dyDescent="0.25">
      <c r="A133">
        <v>221461</v>
      </c>
      <c r="B133">
        <v>1718017</v>
      </c>
      <c r="C133" t="s">
        <v>10</v>
      </c>
      <c r="D133" t="s">
        <v>747</v>
      </c>
      <c r="F133">
        <v>14205</v>
      </c>
      <c r="G133">
        <f t="shared" si="2"/>
        <v>0</v>
      </c>
      <c r="H133">
        <v>14205</v>
      </c>
    </row>
    <row r="134" spans="1:8" x14ac:dyDescent="0.25">
      <c r="A134">
        <v>221453</v>
      </c>
      <c r="B134">
        <v>1718025</v>
      </c>
      <c r="C134" t="s">
        <v>10</v>
      </c>
      <c r="D134" t="s">
        <v>747</v>
      </c>
      <c r="F134">
        <v>4167</v>
      </c>
      <c r="G134">
        <f t="shared" si="2"/>
        <v>0</v>
      </c>
      <c r="H134">
        <v>4167</v>
      </c>
    </row>
    <row r="135" spans="1:8" x14ac:dyDescent="0.25">
      <c r="A135">
        <v>221494</v>
      </c>
      <c r="B135">
        <v>1718027</v>
      </c>
      <c r="C135" t="s">
        <v>10</v>
      </c>
      <c r="D135" t="s">
        <v>747</v>
      </c>
      <c r="F135">
        <v>2902</v>
      </c>
      <c r="G135">
        <f t="shared" si="2"/>
        <v>0</v>
      </c>
      <c r="H135">
        <v>2902</v>
      </c>
    </row>
    <row r="136" spans="1:8" x14ac:dyDescent="0.25">
      <c r="A136">
        <v>221648</v>
      </c>
      <c r="B136">
        <v>1718041</v>
      </c>
      <c r="C136" t="s">
        <v>10</v>
      </c>
      <c r="D136" t="s">
        <v>747</v>
      </c>
      <c r="F136">
        <v>10712</v>
      </c>
      <c r="G136">
        <f t="shared" si="2"/>
        <v>0</v>
      </c>
      <c r="H136">
        <v>10712</v>
      </c>
    </row>
    <row r="137" spans="1:8" x14ac:dyDescent="0.25">
      <c r="A137">
        <v>221573</v>
      </c>
      <c r="B137">
        <v>1718043</v>
      </c>
      <c r="C137" t="s">
        <v>10</v>
      </c>
      <c r="D137" t="s">
        <v>747</v>
      </c>
      <c r="F137">
        <v>82049</v>
      </c>
      <c r="G137">
        <f t="shared" si="2"/>
        <v>0</v>
      </c>
      <c r="H137">
        <v>82049</v>
      </c>
    </row>
    <row r="138" spans="1:8" x14ac:dyDescent="0.25">
      <c r="A138">
        <v>221577</v>
      </c>
      <c r="B138">
        <v>1718050</v>
      </c>
      <c r="C138" t="s">
        <v>10</v>
      </c>
      <c r="D138" t="s">
        <v>747</v>
      </c>
      <c r="F138">
        <v>15117</v>
      </c>
      <c r="G138">
        <f t="shared" si="2"/>
        <v>0</v>
      </c>
      <c r="H138">
        <v>15117</v>
      </c>
    </row>
    <row r="139" spans="1:8" x14ac:dyDescent="0.25">
      <c r="A139">
        <v>221619</v>
      </c>
      <c r="B139">
        <v>1819008</v>
      </c>
      <c r="C139" t="s">
        <v>10</v>
      </c>
      <c r="D139" t="s">
        <v>747</v>
      </c>
      <c r="F139">
        <v>21980</v>
      </c>
      <c r="G139">
        <f t="shared" si="2"/>
        <v>0</v>
      </c>
      <c r="H139">
        <v>21980</v>
      </c>
    </row>
    <row r="140" spans="1:8" x14ac:dyDescent="0.25">
      <c r="A140">
        <v>221650</v>
      </c>
      <c r="B140">
        <v>1819013</v>
      </c>
      <c r="C140" t="s">
        <v>10</v>
      </c>
      <c r="D140" t="s">
        <v>747</v>
      </c>
      <c r="F140">
        <v>555</v>
      </c>
      <c r="G140">
        <f t="shared" si="2"/>
        <v>0</v>
      </c>
      <c r="H140">
        <v>555</v>
      </c>
    </row>
    <row r="141" spans="1:8" x14ac:dyDescent="0.25">
      <c r="A141">
        <v>221651</v>
      </c>
      <c r="B141">
        <v>1819014</v>
      </c>
      <c r="C141" t="s">
        <v>10</v>
      </c>
      <c r="D141" t="s">
        <v>747</v>
      </c>
      <c r="F141">
        <v>7895</v>
      </c>
      <c r="G141">
        <f t="shared" si="2"/>
        <v>0</v>
      </c>
      <c r="H141">
        <v>7895</v>
      </c>
    </row>
    <row r="142" spans="1:8" x14ac:dyDescent="0.25">
      <c r="A142">
        <v>221488</v>
      </c>
      <c r="B142">
        <v>1819015</v>
      </c>
      <c r="C142" t="s">
        <v>10</v>
      </c>
      <c r="D142" t="s">
        <v>747</v>
      </c>
      <c r="F142">
        <v>29995</v>
      </c>
      <c r="G142">
        <f t="shared" si="2"/>
        <v>0</v>
      </c>
      <c r="H142">
        <v>29995</v>
      </c>
    </row>
    <row r="143" spans="1:8" x14ac:dyDescent="0.25">
      <c r="A143">
        <v>221656</v>
      </c>
      <c r="B143">
        <v>1819019</v>
      </c>
      <c r="C143" t="s">
        <v>10</v>
      </c>
      <c r="D143" t="s">
        <v>747</v>
      </c>
      <c r="F143">
        <v>6070</v>
      </c>
      <c r="G143">
        <f t="shared" si="2"/>
        <v>0</v>
      </c>
      <c r="H143">
        <v>6070</v>
      </c>
    </row>
    <row r="144" spans="1:8" x14ac:dyDescent="0.25">
      <c r="A144">
        <v>221541</v>
      </c>
      <c r="B144">
        <v>1819029</v>
      </c>
      <c r="C144" t="s">
        <v>10</v>
      </c>
      <c r="D144" t="s">
        <v>747</v>
      </c>
      <c r="F144">
        <v>8610</v>
      </c>
      <c r="G144">
        <f t="shared" si="2"/>
        <v>0</v>
      </c>
      <c r="H144">
        <v>8610</v>
      </c>
    </row>
    <row r="145" spans="1:8" x14ac:dyDescent="0.25">
      <c r="A145">
        <v>221479</v>
      </c>
      <c r="B145">
        <v>1819033</v>
      </c>
      <c r="C145" t="s">
        <v>10</v>
      </c>
      <c r="D145" t="s">
        <v>747</v>
      </c>
      <c r="F145">
        <v>101529</v>
      </c>
      <c r="G145">
        <f t="shared" si="2"/>
        <v>0</v>
      </c>
      <c r="H145">
        <v>101529</v>
      </c>
    </row>
    <row r="146" spans="1:8" x14ac:dyDescent="0.25">
      <c r="A146">
        <v>221493</v>
      </c>
      <c r="B146">
        <v>1819034</v>
      </c>
      <c r="C146" t="s">
        <v>10</v>
      </c>
      <c r="D146" t="s">
        <v>747</v>
      </c>
      <c r="F146">
        <v>7189</v>
      </c>
      <c r="G146">
        <f t="shared" si="2"/>
        <v>0</v>
      </c>
      <c r="H146">
        <v>7189</v>
      </c>
    </row>
    <row r="147" spans="1:8" x14ac:dyDescent="0.25">
      <c r="A147">
        <v>221495</v>
      </c>
      <c r="B147">
        <v>1819035</v>
      </c>
      <c r="C147" t="s">
        <v>10</v>
      </c>
      <c r="D147" t="s">
        <v>747</v>
      </c>
      <c r="F147">
        <v>17755</v>
      </c>
      <c r="G147">
        <f t="shared" si="2"/>
        <v>0</v>
      </c>
      <c r="H147">
        <v>17755</v>
      </c>
    </row>
    <row r="148" spans="1:8" x14ac:dyDescent="0.25">
      <c r="A148">
        <v>221578</v>
      </c>
      <c r="B148">
        <v>1819037</v>
      </c>
      <c r="C148" t="s">
        <v>10</v>
      </c>
      <c r="D148" t="s">
        <v>747</v>
      </c>
      <c r="F148">
        <v>13252</v>
      </c>
      <c r="G148">
        <f t="shared" si="2"/>
        <v>0</v>
      </c>
      <c r="H148">
        <v>13252</v>
      </c>
    </row>
    <row r="149" spans="1:8" x14ac:dyDescent="0.25">
      <c r="A149">
        <v>221537</v>
      </c>
      <c r="B149">
        <v>1819038</v>
      </c>
      <c r="C149" t="s">
        <v>10</v>
      </c>
      <c r="D149" t="s">
        <v>747</v>
      </c>
      <c r="F149">
        <v>5952</v>
      </c>
      <c r="G149">
        <f t="shared" si="2"/>
        <v>0</v>
      </c>
      <c r="H149">
        <v>5952</v>
      </c>
    </row>
    <row r="150" spans="1:8" x14ac:dyDescent="0.25">
      <c r="A150">
        <v>221548</v>
      </c>
      <c r="B150">
        <v>1819041</v>
      </c>
      <c r="C150" t="s">
        <v>10</v>
      </c>
      <c r="D150" t="s">
        <v>747</v>
      </c>
      <c r="F150">
        <v>11150</v>
      </c>
      <c r="G150">
        <f t="shared" si="2"/>
        <v>0</v>
      </c>
      <c r="H150">
        <v>11150</v>
      </c>
    </row>
    <row r="151" spans="1:8" x14ac:dyDescent="0.25">
      <c r="A151">
        <v>221549</v>
      </c>
      <c r="B151">
        <v>1819042</v>
      </c>
      <c r="C151" t="s">
        <v>10</v>
      </c>
      <c r="D151" t="s">
        <v>747</v>
      </c>
      <c r="F151">
        <v>30273</v>
      </c>
      <c r="G151">
        <f t="shared" si="2"/>
        <v>0</v>
      </c>
      <c r="H151">
        <v>30273</v>
      </c>
    </row>
    <row r="152" spans="1:8" x14ac:dyDescent="0.25">
      <c r="A152">
        <v>221639</v>
      </c>
      <c r="B152">
        <v>1819045</v>
      </c>
      <c r="C152" t="s">
        <v>10</v>
      </c>
      <c r="D152" t="s">
        <v>747</v>
      </c>
      <c r="F152">
        <v>20512</v>
      </c>
      <c r="G152">
        <f t="shared" si="2"/>
        <v>0</v>
      </c>
      <c r="H152">
        <v>20512</v>
      </c>
    </row>
    <row r="153" spans="1:8" x14ac:dyDescent="0.25">
      <c r="A153">
        <v>221585</v>
      </c>
      <c r="B153">
        <v>1819051</v>
      </c>
      <c r="C153" t="s">
        <v>10</v>
      </c>
      <c r="D153" t="s">
        <v>747</v>
      </c>
      <c r="F153">
        <v>18569</v>
      </c>
      <c r="G153">
        <f t="shared" si="2"/>
        <v>0</v>
      </c>
      <c r="H153">
        <v>18569</v>
      </c>
    </row>
    <row r="154" spans="1:8" x14ac:dyDescent="0.25">
      <c r="A154">
        <v>221640</v>
      </c>
      <c r="B154">
        <v>1819052</v>
      </c>
      <c r="C154" t="s">
        <v>10</v>
      </c>
      <c r="D154" t="s">
        <v>747</v>
      </c>
      <c r="F154">
        <v>9958</v>
      </c>
      <c r="G154">
        <f t="shared" si="2"/>
        <v>0</v>
      </c>
      <c r="H154">
        <v>9958</v>
      </c>
    </row>
    <row r="155" spans="1:8" x14ac:dyDescent="0.25">
      <c r="A155">
        <v>221649</v>
      </c>
      <c r="B155">
        <v>1819053</v>
      </c>
      <c r="C155" t="s">
        <v>10</v>
      </c>
      <c r="D155" t="s">
        <v>747</v>
      </c>
      <c r="F155">
        <v>5991</v>
      </c>
      <c r="G155">
        <f t="shared" si="2"/>
        <v>0</v>
      </c>
      <c r="H155">
        <v>5991</v>
      </c>
    </row>
    <row r="156" spans="1:8" x14ac:dyDescent="0.25">
      <c r="A156">
        <v>221512</v>
      </c>
      <c r="B156">
        <v>1819056</v>
      </c>
      <c r="C156" t="s">
        <v>10</v>
      </c>
      <c r="D156" t="s">
        <v>747</v>
      </c>
      <c r="F156">
        <v>30789</v>
      </c>
      <c r="G156">
        <f t="shared" si="2"/>
        <v>0</v>
      </c>
      <c r="H156">
        <v>30789</v>
      </c>
    </row>
    <row r="157" spans="1:8" x14ac:dyDescent="0.25">
      <c r="A157">
        <v>221513</v>
      </c>
      <c r="B157">
        <v>1819058</v>
      </c>
      <c r="C157" t="s">
        <v>10</v>
      </c>
      <c r="D157" t="s">
        <v>747</v>
      </c>
      <c r="F157">
        <v>21941</v>
      </c>
      <c r="G157">
        <f t="shared" si="2"/>
        <v>0</v>
      </c>
      <c r="H157">
        <v>21941</v>
      </c>
    </row>
    <row r="158" spans="1:8" x14ac:dyDescent="0.25">
      <c r="A158">
        <v>221558</v>
      </c>
      <c r="B158">
        <v>1819059</v>
      </c>
      <c r="C158" t="s">
        <v>10</v>
      </c>
      <c r="D158" t="s">
        <v>747</v>
      </c>
      <c r="F158">
        <v>5833</v>
      </c>
      <c r="G158">
        <f t="shared" si="2"/>
        <v>0</v>
      </c>
      <c r="H158">
        <v>5833</v>
      </c>
    </row>
    <row r="159" spans="1:8" x14ac:dyDescent="0.25">
      <c r="A159">
        <v>221563</v>
      </c>
      <c r="B159">
        <v>1819060</v>
      </c>
      <c r="C159" t="s">
        <v>10</v>
      </c>
      <c r="D159" t="s">
        <v>747</v>
      </c>
      <c r="F159">
        <v>10872</v>
      </c>
      <c r="G159">
        <f t="shared" si="2"/>
        <v>0</v>
      </c>
      <c r="H159">
        <v>10872</v>
      </c>
    </row>
    <row r="160" spans="1:8" x14ac:dyDescent="0.25">
      <c r="A160">
        <v>221570</v>
      </c>
      <c r="B160">
        <v>1819061</v>
      </c>
      <c r="C160" t="s">
        <v>10</v>
      </c>
      <c r="D160" t="s">
        <v>747</v>
      </c>
      <c r="F160">
        <v>16030</v>
      </c>
      <c r="G160">
        <f t="shared" si="2"/>
        <v>0</v>
      </c>
      <c r="H160">
        <v>16030</v>
      </c>
    </row>
    <row r="161" spans="1:8" x14ac:dyDescent="0.25">
      <c r="A161">
        <v>221579</v>
      </c>
      <c r="B161">
        <v>1819064</v>
      </c>
      <c r="C161" t="s">
        <v>10</v>
      </c>
      <c r="D161" t="s">
        <v>747</v>
      </c>
      <c r="F161">
        <v>19521</v>
      </c>
      <c r="G161">
        <f t="shared" si="2"/>
        <v>0</v>
      </c>
      <c r="H161">
        <v>19521</v>
      </c>
    </row>
    <row r="162" spans="1:8" x14ac:dyDescent="0.25">
      <c r="A162">
        <v>221466</v>
      </c>
      <c r="B162">
        <v>1819067</v>
      </c>
      <c r="C162" t="s">
        <v>10</v>
      </c>
      <c r="D162" t="s">
        <v>747</v>
      </c>
      <c r="F162">
        <v>7817</v>
      </c>
      <c r="G162">
        <f t="shared" si="2"/>
        <v>0</v>
      </c>
      <c r="H162">
        <v>7817</v>
      </c>
    </row>
    <row r="163" spans="1:8" x14ac:dyDescent="0.25">
      <c r="A163">
        <v>221468</v>
      </c>
      <c r="B163">
        <v>1819068</v>
      </c>
      <c r="C163" t="s">
        <v>10</v>
      </c>
      <c r="D163" t="s">
        <v>747</v>
      </c>
      <c r="F163">
        <v>11586</v>
      </c>
      <c r="G163">
        <f t="shared" si="2"/>
        <v>0</v>
      </c>
      <c r="H163">
        <v>11586</v>
      </c>
    </row>
    <row r="164" spans="1:8" x14ac:dyDescent="0.25">
      <c r="A164">
        <v>221798</v>
      </c>
      <c r="B164">
        <v>1819074</v>
      </c>
      <c r="C164" t="s">
        <v>10</v>
      </c>
      <c r="D164" t="s">
        <v>747</v>
      </c>
      <c r="F164">
        <v>8768</v>
      </c>
      <c r="G164">
        <f t="shared" si="2"/>
        <v>0</v>
      </c>
      <c r="H164">
        <v>8768</v>
      </c>
    </row>
    <row r="165" spans="1:8" x14ac:dyDescent="0.25">
      <c r="A165">
        <v>221799</v>
      </c>
      <c r="B165">
        <v>1819075</v>
      </c>
      <c r="C165" t="s">
        <v>10</v>
      </c>
      <c r="D165" t="s">
        <v>747</v>
      </c>
      <c r="F165">
        <v>11466</v>
      </c>
      <c r="G165">
        <f t="shared" si="2"/>
        <v>0</v>
      </c>
      <c r="H165">
        <v>11466</v>
      </c>
    </row>
    <row r="166" spans="1:8" x14ac:dyDescent="0.25">
      <c r="A166">
        <v>221526</v>
      </c>
      <c r="B166">
        <v>1819076</v>
      </c>
      <c r="C166" t="s">
        <v>10</v>
      </c>
      <c r="D166" t="s">
        <v>747</v>
      </c>
      <c r="F166">
        <v>51380</v>
      </c>
      <c r="G166">
        <f t="shared" si="2"/>
        <v>0</v>
      </c>
      <c r="H166">
        <v>51380</v>
      </c>
    </row>
    <row r="167" spans="1:8" x14ac:dyDescent="0.25">
      <c r="A167">
        <v>221532</v>
      </c>
      <c r="B167">
        <v>1819082</v>
      </c>
      <c r="C167" t="s">
        <v>10</v>
      </c>
      <c r="D167" t="s">
        <v>747</v>
      </c>
      <c r="F167">
        <v>11150</v>
      </c>
      <c r="G167">
        <f t="shared" si="2"/>
        <v>0</v>
      </c>
      <c r="H167">
        <v>11150</v>
      </c>
    </row>
    <row r="168" spans="1:8" x14ac:dyDescent="0.25">
      <c r="A168">
        <v>221550</v>
      </c>
      <c r="B168">
        <v>1819083</v>
      </c>
      <c r="C168" t="s">
        <v>10</v>
      </c>
      <c r="D168" t="s">
        <v>747</v>
      </c>
      <c r="F168">
        <v>4524</v>
      </c>
      <c r="G168">
        <f t="shared" si="2"/>
        <v>0</v>
      </c>
      <c r="H168">
        <v>4524</v>
      </c>
    </row>
    <row r="169" spans="1:8" x14ac:dyDescent="0.25">
      <c r="A169">
        <v>221507</v>
      </c>
      <c r="B169">
        <v>1819084</v>
      </c>
      <c r="C169" t="s">
        <v>10</v>
      </c>
      <c r="D169" t="s">
        <v>747</v>
      </c>
      <c r="F169">
        <v>5675</v>
      </c>
      <c r="G169">
        <f t="shared" si="2"/>
        <v>0</v>
      </c>
      <c r="H169">
        <v>5675</v>
      </c>
    </row>
    <row r="170" spans="1:8" x14ac:dyDescent="0.25">
      <c r="A170">
        <v>221602</v>
      </c>
      <c r="B170">
        <v>1819090</v>
      </c>
      <c r="C170" t="s">
        <v>10</v>
      </c>
      <c r="D170" t="s">
        <v>747</v>
      </c>
      <c r="F170">
        <v>1904</v>
      </c>
      <c r="G170">
        <f t="shared" si="2"/>
        <v>0</v>
      </c>
      <c r="H170">
        <v>1904</v>
      </c>
    </row>
    <row r="171" spans="1:8" x14ac:dyDescent="0.25">
      <c r="A171">
        <v>221603</v>
      </c>
      <c r="B171">
        <v>1819091</v>
      </c>
      <c r="C171" t="s">
        <v>10</v>
      </c>
      <c r="D171" t="s">
        <v>747</v>
      </c>
      <c r="F171">
        <v>5277</v>
      </c>
      <c r="G171">
        <f t="shared" si="2"/>
        <v>0</v>
      </c>
      <c r="H171">
        <v>5277</v>
      </c>
    </row>
    <row r="172" spans="1:8" x14ac:dyDescent="0.25">
      <c r="A172">
        <v>221604</v>
      </c>
      <c r="B172">
        <v>1819092</v>
      </c>
      <c r="C172" t="s">
        <v>10</v>
      </c>
      <c r="D172" t="s">
        <v>747</v>
      </c>
      <c r="F172">
        <v>9522</v>
      </c>
      <c r="G172">
        <f t="shared" si="2"/>
        <v>0</v>
      </c>
      <c r="H172">
        <v>9522</v>
      </c>
    </row>
    <row r="173" spans="1:8" x14ac:dyDescent="0.25">
      <c r="A173">
        <v>221605</v>
      </c>
      <c r="B173">
        <v>1819093</v>
      </c>
      <c r="C173" t="s">
        <v>10</v>
      </c>
      <c r="D173" t="s">
        <v>747</v>
      </c>
      <c r="F173">
        <v>6308</v>
      </c>
      <c r="G173">
        <f t="shared" si="2"/>
        <v>0</v>
      </c>
      <c r="H173">
        <v>6308</v>
      </c>
    </row>
    <row r="174" spans="1:8" x14ac:dyDescent="0.25">
      <c r="A174">
        <v>221467</v>
      </c>
      <c r="B174">
        <v>1920001</v>
      </c>
      <c r="C174" t="s">
        <v>10</v>
      </c>
      <c r="D174" t="s">
        <v>747</v>
      </c>
      <c r="F174">
        <v>18450</v>
      </c>
      <c r="G174">
        <f t="shared" si="2"/>
        <v>0</v>
      </c>
      <c r="H174">
        <v>18450</v>
      </c>
    </row>
    <row r="175" spans="1:8" x14ac:dyDescent="0.25">
      <c r="A175">
        <v>221516</v>
      </c>
      <c r="B175">
        <v>1920004</v>
      </c>
      <c r="C175" t="s">
        <v>10</v>
      </c>
      <c r="D175" t="s">
        <v>747</v>
      </c>
      <c r="F175">
        <v>20672</v>
      </c>
      <c r="G175">
        <f t="shared" si="2"/>
        <v>0</v>
      </c>
      <c r="H175">
        <v>20672</v>
      </c>
    </row>
    <row r="176" spans="1:8" x14ac:dyDescent="0.25">
      <c r="A176">
        <v>221517</v>
      </c>
      <c r="B176">
        <v>1920005</v>
      </c>
      <c r="C176" t="s">
        <v>10</v>
      </c>
      <c r="D176" t="s">
        <v>747</v>
      </c>
      <c r="F176">
        <v>13728</v>
      </c>
      <c r="G176">
        <f t="shared" si="2"/>
        <v>0</v>
      </c>
      <c r="H176">
        <v>13728</v>
      </c>
    </row>
    <row r="177" spans="1:8" x14ac:dyDescent="0.25">
      <c r="A177">
        <v>221518</v>
      </c>
      <c r="B177">
        <v>1920006</v>
      </c>
      <c r="C177" t="s">
        <v>10</v>
      </c>
      <c r="D177" t="s">
        <v>747</v>
      </c>
      <c r="F177">
        <v>14205</v>
      </c>
      <c r="G177">
        <f t="shared" si="2"/>
        <v>0</v>
      </c>
      <c r="H177">
        <v>14205</v>
      </c>
    </row>
    <row r="178" spans="1:8" x14ac:dyDescent="0.25">
      <c r="A178">
        <v>221527</v>
      </c>
      <c r="B178">
        <v>1920007</v>
      </c>
      <c r="C178" t="s">
        <v>10</v>
      </c>
      <c r="D178" t="s">
        <v>747</v>
      </c>
      <c r="F178">
        <v>4603</v>
      </c>
      <c r="G178">
        <f t="shared" si="2"/>
        <v>0</v>
      </c>
      <c r="H178">
        <v>4603</v>
      </c>
    </row>
    <row r="179" spans="1:8" x14ac:dyDescent="0.25">
      <c r="A179">
        <v>221647</v>
      </c>
      <c r="B179">
        <v>1920014</v>
      </c>
      <c r="C179" t="s">
        <v>10</v>
      </c>
      <c r="D179" t="s">
        <v>747</v>
      </c>
      <c r="F179">
        <v>2936</v>
      </c>
      <c r="G179">
        <f t="shared" si="2"/>
        <v>0</v>
      </c>
      <c r="H179">
        <v>2936</v>
      </c>
    </row>
    <row r="180" spans="1:8" x14ac:dyDescent="0.25">
      <c r="A180">
        <v>221616</v>
      </c>
      <c r="B180">
        <v>1920015</v>
      </c>
      <c r="C180" t="s">
        <v>10</v>
      </c>
      <c r="D180" t="s">
        <v>747</v>
      </c>
      <c r="F180">
        <v>19639</v>
      </c>
      <c r="G180">
        <f t="shared" si="2"/>
        <v>0</v>
      </c>
      <c r="H180">
        <v>19639</v>
      </c>
    </row>
    <row r="181" spans="1:8" x14ac:dyDescent="0.25">
      <c r="A181">
        <v>221583</v>
      </c>
      <c r="B181">
        <v>1920016</v>
      </c>
      <c r="C181" t="s">
        <v>10</v>
      </c>
      <c r="D181" t="s">
        <v>747</v>
      </c>
      <c r="F181">
        <v>6468</v>
      </c>
      <c r="G181">
        <f t="shared" si="2"/>
        <v>0</v>
      </c>
      <c r="H181">
        <v>6468</v>
      </c>
    </row>
    <row r="182" spans="1:8" x14ac:dyDescent="0.25">
      <c r="A182">
        <v>221659</v>
      </c>
      <c r="B182">
        <v>1920020</v>
      </c>
      <c r="C182" t="s">
        <v>10</v>
      </c>
      <c r="D182" t="s">
        <v>747</v>
      </c>
      <c r="F182">
        <v>14005</v>
      </c>
      <c r="G182">
        <f t="shared" si="2"/>
        <v>0</v>
      </c>
      <c r="H182">
        <v>14005</v>
      </c>
    </row>
    <row r="183" spans="1:8" x14ac:dyDescent="0.25">
      <c r="A183">
        <v>221595</v>
      </c>
      <c r="B183">
        <v>1920023</v>
      </c>
      <c r="C183" t="s">
        <v>10</v>
      </c>
      <c r="D183" t="s">
        <v>747</v>
      </c>
      <c r="F183">
        <v>10456</v>
      </c>
      <c r="G183">
        <f t="shared" si="2"/>
        <v>0</v>
      </c>
      <c r="H183">
        <v>10456</v>
      </c>
    </row>
    <row r="184" spans="1:8" x14ac:dyDescent="0.25">
      <c r="A184">
        <v>221472</v>
      </c>
      <c r="B184">
        <v>1920027</v>
      </c>
      <c r="C184" t="s">
        <v>10</v>
      </c>
      <c r="D184" t="s">
        <v>747</v>
      </c>
      <c r="F184">
        <v>2858</v>
      </c>
      <c r="G184">
        <f t="shared" si="2"/>
        <v>0</v>
      </c>
      <c r="H184">
        <v>2858</v>
      </c>
    </row>
    <row r="185" spans="1:8" x14ac:dyDescent="0.25">
      <c r="A185">
        <v>221473</v>
      </c>
      <c r="B185">
        <v>1920028</v>
      </c>
      <c r="C185" t="s">
        <v>10</v>
      </c>
      <c r="D185" t="s">
        <v>747</v>
      </c>
      <c r="F185">
        <v>15792</v>
      </c>
      <c r="G185">
        <f t="shared" si="2"/>
        <v>0</v>
      </c>
      <c r="H185">
        <v>15792</v>
      </c>
    </row>
    <row r="186" spans="1:8" x14ac:dyDescent="0.25">
      <c r="A186">
        <v>221492</v>
      </c>
      <c r="B186">
        <v>1920031</v>
      </c>
      <c r="C186" t="s">
        <v>10</v>
      </c>
      <c r="D186" t="s">
        <v>747</v>
      </c>
      <c r="F186">
        <v>24599</v>
      </c>
      <c r="G186">
        <f t="shared" si="2"/>
        <v>0</v>
      </c>
      <c r="H186">
        <v>24599</v>
      </c>
    </row>
    <row r="187" spans="1:8" x14ac:dyDescent="0.25">
      <c r="A187">
        <v>221524</v>
      </c>
      <c r="B187">
        <v>1920034</v>
      </c>
      <c r="C187" t="s">
        <v>10</v>
      </c>
      <c r="D187" t="s">
        <v>747</v>
      </c>
      <c r="F187">
        <v>4841</v>
      </c>
      <c r="G187">
        <f t="shared" si="2"/>
        <v>0</v>
      </c>
      <c r="H187">
        <v>4841</v>
      </c>
    </row>
    <row r="188" spans="1:8" x14ac:dyDescent="0.25">
      <c r="A188">
        <v>221571</v>
      </c>
      <c r="B188">
        <v>1920037</v>
      </c>
      <c r="C188" t="s">
        <v>10</v>
      </c>
      <c r="D188" t="s">
        <v>747</v>
      </c>
      <c r="F188">
        <v>14839</v>
      </c>
      <c r="G188">
        <f t="shared" si="2"/>
        <v>0</v>
      </c>
      <c r="H188">
        <v>14839</v>
      </c>
    </row>
    <row r="189" spans="1:8" x14ac:dyDescent="0.25">
      <c r="A189">
        <v>221612</v>
      </c>
      <c r="B189">
        <v>1920038</v>
      </c>
      <c r="C189" t="s">
        <v>10</v>
      </c>
      <c r="D189" t="s">
        <v>747</v>
      </c>
      <c r="F189">
        <v>1904</v>
      </c>
      <c r="G189">
        <f t="shared" si="2"/>
        <v>0</v>
      </c>
      <c r="H189">
        <v>1904</v>
      </c>
    </row>
    <row r="190" spans="1:8" x14ac:dyDescent="0.25">
      <c r="A190">
        <v>221471</v>
      </c>
      <c r="B190">
        <v>2021007</v>
      </c>
      <c r="C190" t="s">
        <v>10</v>
      </c>
      <c r="D190" t="s">
        <v>747</v>
      </c>
      <c r="F190">
        <v>56379</v>
      </c>
      <c r="G190">
        <f t="shared" si="2"/>
        <v>0</v>
      </c>
      <c r="H190">
        <v>56379</v>
      </c>
    </row>
    <row r="191" spans="1:8" x14ac:dyDescent="0.25">
      <c r="A191">
        <v>221474</v>
      </c>
      <c r="B191">
        <v>2021008</v>
      </c>
      <c r="C191" t="s">
        <v>10</v>
      </c>
      <c r="D191" t="s">
        <v>747</v>
      </c>
      <c r="F191">
        <v>7381</v>
      </c>
      <c r="G191">
        <f t="shared" si="2"/>
        <v>0</v>
      </c>
      <c r="H191">
        <v>7381</v>
      </c>
    </row>
    <row r="192" spans="1:8" x14ac:dyDescent="0.25">
      <c r="A192">
        <v>221475</v>
      </c>
      <c r="B192">
        <v>2021009</v>
      </c>
      <c r="C192" t="s">
        <v>10</v>
      </c>
      <c r="D192" t="s">
        <v>747</v>
      </c>
      <c r="F192">
        <v>171714</v>
      </c>
      <c r="G192">
        <f t="shared" si="2"/>
        <v>0</v>
      </c>
      <c r="H192">
        <v>171714</v>
      </c>
    </row>
    <row r="193" spans="1:8" x14ac:dyDescent="0.25">
      <c r="A193">
        <v>221476</v>
      </c>
      <c r="B193">
        <v>2021010</v>
      </c>
      <c r="C193" t="s">
        <v>10</v>
      </c>
      <c r="D193" t="s">
        <v>747</v>
      </c>
      <c r="F193">
        <v>24718</v>
      </c>
      <c r="G193">
        <f t="shared" si="2"/>
        <v>0</v>
      </c>
      <c r="H193">
        <v>24718</v>
      </c>
    </row>
    <row r="194" spans="1:8" x14ac:dyDescent="0.25">
      <c r="A194">
        <v>221498</v>
      </c>
      <c r="B194">
        <v>2021012</v>
      </c>
      <c r="C194" t="s">
        <v>10</v>
      </c>
      <c r="D194" t="s">
        <v>747</v>
      </c>
      <c r="F194">
        <v>21346</v>
      </c>
      <c r="G194">
        <f t="shared" si="2"/>
        <v>0</v>
      </c>
      <c r="H194">
        <v>21346</v>
      </c>
    </row>
    <row r="195" spans="1:8" x14ac:dyDescent="0.25">
      <c r="A195">
        <v>221482</v>
      </c>
      <c r="B195">
        <v>2021016</v>
      </c>
      <c r="C195" t="s">
        <v>10</v>
      </c>
      <c r="D195" t="s">
        <v>747</v>
      </c>
      <c r="F195">
        <v>12102</v>
      </c>
      <c r="G195">
        <f t="shared" ref="G195:G258" si="3">F195-H195</f>
        <v>0</v>
      </c>
      <c r="H195">
        <v>12102</v>
      </c>
    </row>
    <row r="196" spans="1:8" x14ac:dyDescent="0.25">
      <c r="A196">
        <v>221545</v>
      </c>
      <c r="B196">
        <v>2021017</v>
      </c>
      <c r="C196" t="s">
        <v>10</v>
      </c>
      <c r="D196" t="s">
        <v>747</v>
      </c>
      <c r="F196">
        <v>6984</v>
      </c>
      <c r="G196">
        <f t="shared" si="3"/>
        <v>0</v>
      </c>
      <c r="H196">
        <v>6984</v>
      </c>
    </row>
    <row r="197" spans="1:8" x14ac:dyDescent="0.25">
      <c r="A197">
        <v>221546</v>
      </c>
      <c r="B197">
        <v>2021018</v>
      </c>
      <c r="C197" t="s">
        <v>10</v>
      </c>
      <c r="D197" t="s">
        <v>747</v>
      </c>
      <c r="F197">
        <v>11507</v>
      </c>
      <c r="G197">
        <f t="shared" si="3"/>
        <v>0</v>
      </c>
      <c r="H197">
        <v>11507</v>
      </c>
    </row>
    <row r="198" spans="1:8" x14ac:dyDescent="0.25">
      <c r="A198">
        <v>221547</v>
      </c>
      <c r="B198">
        <v>2021019</v>
      </c>
      <c r="C198" t="s">
        <v>10</v>
      </c>
      <c r="D198" t="s">
        <v>747</v>
      </c>
      <c r="F198">
        <v>7103</v>
      </c>
      <c r="G198">
        <f t="shared" si="3"/>
        <v>0</v>
      </c>
      <c r="H198">
        <v>7103</v>
      </c>
    </row>
    <row r="199" spans="1:8" x14ac:dyDescent="0.25">
      <c r="A199">
        <v>221606</v>
      </c>
      <c r="B199">
        <v>2021020</v>
      </c>
      <c r="C199" t="s">
        <v>10</v>
      </c>
      <c r="D199" t="s">
        <v>747</v>
      </c>
      <c r="F199">
        <v>4642</v>
      </c>
      <c r="G199">
        <f t="shared" si="3"/>
        <v>0</v>
      </c>
      <c r="H199">
        <v>4642</v>
      </c>
    </row>
    <row r="200" spans="1:8" x14ac:dyDescent="0.25">
      <c r="A200">
        <v>221486</v>
      </c>
      <c r="B200">
        <v>2021023</v>
      </c>
      <c r="C200" t="s">
        <v>10</v>
      </c>
      <c r="D200" t="s">
        <v>747</v>
      </c>
      <c r="F200">
        <v>4139</v>
      </c>
      <c r="G200">
        <f t="shared" si="3"/>
        <v>0</v>
      </c>
      <c r="H200">
        <v>4139</v>
      </c>
    </row>
    <row r="201" spans="1:8" x14ac:dyDescent="0.25">
      <c r="A201">
        <v>221511</v>
      </c>
      <c r="B201">
        <v>2021026</v>
      </c>
      <c r="C201" t="s">
        <v>10</v>
      </c>
      <c r="D201" t="s">
        <v>747</v>
      </c>
      <c r="F201">
        <v>36542</v>
      </c>
      <c r="G201">
        <f t="shared" si="3"/>
        <v>0</v>
      </c>
      <c r="H201">
        <v>36542</v>
      </c>
    </row>
    <row r="202" spans="1:8" x14ac:dyDescent="0.25">
      <c r="A202">
        <v>221590</v>
      </c>
      <c r="B202">
        <v>2021027</v>
      </c>
      <c r="C202" t="s">
        <v>10</v>
      </c>
      <c r="D202" t="s">
        <v>747</v>
      </c>
      <c r="F202">
        <v>73876</v>
      </c>
      <c r="G202">
        <f t="shared" si="3"/>
        <v>0</v>
      </c>
      <c r="H202">
        <v>73876</v>
      </c>
    </row>
    <row r="203" spans="1:8" x14ac:dyDescent="0.25">
      <c r="A203">
        <v>221592</v>
      </c>
      <c r="B203">
        <v>2021028</v>
      </c>
      <c r="C203" t="s">
        <v>10</v>
      </c>
      <c r="D203" t="s">
        <v>747</v>
      </c>
      <c r="F203">
        <v>3610</v>
      </c>
      <c r="G203">
        <f t="shared" si="3"/>
        <v>0</v>
      </c>
      <c r="H203">
        <v>3610</v>
      </c>
    </row>
    <row r="204" spans="1:8" x14ac:dyDescent="0.25">
      <c r="A204">
        <v>221598</v>
      </c>
      <c r="B204">
        <v>2021030</v>
      </c>
      <c r="C204" t="s">
        <v>10</v>
      </c>
      <c r="D204" t="s">
        <v>747</v>
      </c>
      <c r="F204">
        <v>9522</v>
      </c>
      <c r="G204">
        <f t="shared" si="3"/>
        <v>0</v>
      </c>
      <c r="H204">
        <v>9522</v>
      </c>
    </row>
    <row r="205" spans="1:8" x14ac:dyDescent="0.25">
      <c r="A205">
        <v>221599</v>
      </c>
      <c r="B205">
        <v>2021031</v>
      </c>
      <c r="C205" t="s">
        <v>10</v>
      </c>
      <c r="D205" t="s">
        <v>747</v>
      </c>
      <c r="F205">
        <v>14680</v>
      </c>
      <c r="G205">
        <f t="shared" si="3"/>
        <v>0</v>
      </c>
      <c r="H205">
        <v>14680</v>
      </c>
    </row>
    <row r="206" spans="1:8" x14ac:dyDescent="0.25">
      <c r="A206">
        <v>221608</v>
      </c>
      <c r="B206">
        <v>2021033</v>
      </c>
      <c r="C206" t="s">
        <v>10</v>
      </c>
      <c r="D206" t="s">
        <v>747</v>
      </c>
      <c r="F206">
        <v>24797</v>
      </c>
      <c r="G206">
        <f t="shared" si="3"/>
        <v>0</v>
      </c>
      <c r="H206">
        <v>24797</v>
      </c>
    </row>
    <row r="207" spans="1:8" x14ac:dyDescent="0.25">
      <c r="A207">
        <v>221600</v>
      </c>
      <c r="B207">
        <v>2021038</v>
      </c>
      <c r="C207" t="s">
        <v>10</v>
      </c>
      <c r="D207" t="s">
        <v>747</v>
      </c>
      <c r="F207">
        <v>10712</v>
      </c>
      <c r="G207">
        <f t="shared" si="3"/>
        <v>0</v>
      </c>
      <c r="H207">
        <v>10712</v>
      </c>
    </row>
    <row r="208" spans="1:8" x14ac:dyDescent="0.25">
      <c r="A208">
        <v>221637</v>
      </c>
      <c r="B208">
        <v>2021043</v>
      </c>
      <c r="C208" t="s">
        <v>10</v>
      </c>
      <c r="D208" t="s">
        <v>747</v>
      </c>
      <c r="F208">
        <v>3888</v>
      </c>
      <c r="G208">
        <f t="shared" si="3"/>
        <v>0</v>
      </c>
      <c r="H208">
        <v>3888</v>
      </c>
    </row>
    <row r="209" spans="1:8" x14ac:dyDescent="0.25">
      <c r="A209">
        <v>221596</v>
      </c>
      <c r="B209">
        <v>2021068</v>
      </c>
      <c r="C209" t="s">
        <v>10</v>
      </c>
      <c r="D209" t="s">
        <v>747</v>
      </c>
      <c r="F209">
        <v>41381</v>
      </c>
      <c r="G209">
        <f t="shared" si="3"/>
        <v>0</v>
      </c>
      <c r="H209">
        <v>41381</v>
      </c>
    </row>
    <row r="210" spans="1:8" x14ac:dyDescent="0.25">
      <c r="A210">
        <v>221497</v>
      </c>
      <c r="B210">
        <v>2122004</v>
      </c>
      <c r="C210" t="s">
        <v>10</v>
      </c>
      <c r="D210" t="s">
        <v>747</v>
      </c>
      <c r="F210">
        <v>21148</v>
      </c>
      <c r="G210">
        <f t="shared" si="3"/>
        <v>0</v>
      </c>
      <c r="H210">
        <v>21148</v>
      </c>
    </row>
    <row r="211" spans="1:8" x14ac:dyDescent="0.25">
      <c r="A211">
        <v>221481</v>
      </c>
      <c r="B211">
        <v>2122014</v>
      </c>
      <c r="C211" t="s">
        <v>10</v>
      </c>
      <c r="D211" t="s">
        <v>747</v>
      </c>
      <c r="F211">
        <v>38644</v>
      </c>
      <c r="G211">
        <f t="shared" si="3"/>
        <v>0</v>
      </c>
      <c r="H211">
        <v>38644</v>
      </c>
    </row>
    <row r="212" spans="1:8" x14ac:dyDescent="0.25">
      <c r="A212">
        <v>221450</v>
      </c>
      <c r="B212">
        <v>2122015</v>
      </c>
      <c r="C212" t="s">
        <v>10</v>
      </c>
      <c r="D212" t="s">
        <v>747</v>
      </c>
      <c r="F212">
        <v>21782</v>
      </c>
      <c r="G212">
        <f t="shared" si="3"/>
        <v>0</v>
      </c>
      <c r="H212">
        <v>21782</v>
      </c>
    </row>
    <row r="213" spans="1:8" x14ac:dyDescent="0.25">
      <c r="A213">
        <v>221451</v>
      </c>
      <c r="B213">
        <v>2122016</v>
      </c>
      <c r="C213" t="s">
        <v>10</v>
      </c>
      <c r="D213" t="s">
        <v>747</v>
      </c>
      <c r="F213">
        <v>19521</v>
      </c>
      <c r="G213">
        <f t="shared" si="3"/>
        <v>0</v>
      </c>
      <c r="H213">
        <v>19521</v>
      </c>
    </row>
    <row r="214" spans="1:8" x14ac:dyDescent="0.25">
      <c r="A214">
        <v>221636</v>
      </c>
      <c r="B214">
        <v>2122017</v>
      </c>
      <c r="C214" t="s">
        <v>10</v>
      </c>
      <c r="D214" t="s">
        <v>747</v>
      </c>
      <c r="F214">
        <v>8054</v>
      </c>
      <c r="G214">
        <f t="shared" si="3"/>
        <v>0</v>
      </c>
      <c r="H214">
        <v>8054</v>
      </c>
    </row>
    <row r="215" spans="1:8" x14ac:dyDescent="0.25">
      <c r="A215">
        <v>221658</v>
      </c>
      <c r="B215">
        <v>2122018</v>
      </c>
      <c r="C215" t="s">
        <v>10</v>
      </c>
      <c r="D215" t="s">
        <v>747</v>
      </c>
      <c r="F215">
        <v>6427</v>
      </c>
      <c r="G215">
        <f t="shared" si="3"/>
        <v>0</v>
      </c>
      <c r="H215">
        <v>6427</v>
      </c>
    </row>
    <row r="216" spans="1:8" x14ac:dyDescent="0.25">
      <c r="A216">
        <v>221515</v>
      </c>
      <c r="B216">
        <v>2122020</v>
      </c>
      <c r="C216" t="s">
        <v>10</v>
      </c>
      <c r="D216" t="s">
        <v>747</v>
      </c>
      <c r="F216">
        <v>24361</v>
      </c>
      <c r="G216">
        <f t="shared" si="3"/>
        <v>0</v>
      </c>
      <c r="H216">
        <v>24361</v>
      </c>
    </row>
    <row r="217" spans="1:8" x14ac:dyDescent="0.25">
      <c r="A217">
        <v>221528</v>
      </c>
      <c r="B217">
        <v>2122021</v>
      </c>
      <c r="C217" t="s">
        <v>10</v>
      </c>
      <c r="D217" t="s">
        <v>747</v>
      </c>
      <c r="F217">
        <v>12975</v>
      </c>
      <c r="G217">
        <f t="shared" si="3"/>
        <v>0</v>
      </c>
      <c r="H217">
        <v>12975</v>
      </c>
    </row>
    <row r="218" spans="1:8" x14ac:dyDescent="0.25">
      <c r="A218">
        <v>221483</v>
      </c>
      <c r="B218">
        <v>2122022</v>
      </c>
      <c r="C218" t="s">
        <v>10</v>
      </c>
      <c r="D218" t="s">
        <v>747</v>
      </c>
      <c r="F218">
        <v>14720</v>
      </c>
      <c r="G218">
        <f t="shared" si="3"/>
        <v>0</v>
      </c>
      <c r="H218">
        <v>14720</v>
      </c>
    </row>
    <row r="219" spans="1:8" x14ac:dyDescent="0.25">
      <c r="A219">
        <v>221540</v>
      </c>
      <c r="B219">
        <v>2122023</v>
      </c>
      <c r="C219" t="s">
        <v>10</v>
      </c>
      <c r="D219" t="s">
        <v>747</v>
      </c>
      <c r="F219">
        <v>16823</v>
      </c>
      <c r="G219">
        <f t="shared" si="3"/>
        <v>0</v>
      </c>
      <c r="H219">
        <v>16823</v>
      </c>
    </row>
    <row r="220" spans="1:8" x14ac:dyDescent="0.25">
      <c r="A220">
        <v>221386</v>
      </c>
      <c r="B220">
        <v>1213008</v>
      </c>
      <c r="C220" t="s">
        <v>14</v>
      </c>
      <c r="D220" t="s">
        <v>748</v>
      </c>
      <c r="F220">
        <v>2099</v>
      </c>
      <c r="G220">
        <f t="shared" si="3"/>
        <v>0</v>
      </c>
      <c r="H220">
        <v>2099</v>
      </c>
    </row>
    <row r="221" spans="1:8" x14ac:dyDescent="0.25">
      <c r="A221">
        <v>221387</v>
      </c>
      <c r="B221">
        <v>1213009</v>
      </c>
      <c r="C221" t="s">
        <v>14</v>
      </c>
      <c r="D221" t="s">
        <v>748</v>
      </c>
      <c r="F221">
        <v>2541</v>
      </c>
      <c r="G221">
        <f t="shared" si="3"/>
        <v>0</v>
      </c>
      <c r="H221">
        <v>2541</v>
      </c>
    </row>
    <row r="222" spans="1:8" x14ac:dyDescent="0.25">
      <c r="A222">
        <v>221388</v>
      </c>
      <c r="B222">
        <v>1617005</v>
      </c>
      <c r="C222" t="s">
        <v>14</v>
      </c>
      <c r="D222" t="s">
        <v>748</v>
      </c>
      <c r="F222">
        <v>10068</v>
      </c>
      <c r="G222">
        <f t="shared" si="3"/>
        <v>0</v>
      </c>
      <c r="H222">
        <v>10068</v>
      </c>
    </row>
    <row r="223" spans="1:8" x14ac:dyDescent="0.25">
      <c r="A223">
        <v>220244</v>
      </c>
      <c r="C223" t="s">
        <v>11</v>
      </c>
      <c r="D223" t="s">
        <v>749</v>
      </c>
      <c r="F223">
        <v>1890.6</v>
      </c>
      <c r="G223">
        <f t="shared" si="3"/>
        <v>0</v>
      </c>
      <c r="H223">
        <v>1890.6</v>
      </c>
    </row>
    <row r="224" spans="1:8" x14ac:dyDescent="0.25">
      <c r="A224">
        <v>220245</v>
      </c>
      <c r="C224" t="s">
        <v>11</v>
      </c>
      <c r="D224" t="s">
        <v>749</v>
      </c>
      <c r="F224">
        <v>41267.199999999997</v>
      </c>
      <c r="G224">
        <f t="shared" si="3"/>
        <v>0</v>
      </c>
      <c r="H224">
        <v>41267.199999999997</v>
      </c>
    </row>
    <row r="225" spans="1:8" x14ac:dyDescent="0.25">
      <c r="A225">
        <v>220246</v>
      </c>
      <c r="C225" t="s">
        <v>11</v>
      </c>
      <c r="D225" t="s">
        <v>749</v>
      </c>
      <c r="F225">
        <v>10475.1</v>
      </c>
      <c r="G225">
        <f t="shared" si="3"/>
        <v>0</v>
      </c>
      <c r="H225">
        <v>10475.1</v>
      </c>
    </row>
    <row r="226" spans="1:8" x14ac:dyDescent="0.25">
      <c r="A226">
        <v>220247</v>
      </c>
      <c r="C226" t="s">
        <v>11</v>
      </c>
      <c r="D226" t="s">
        <v>749</v>
      </c>
      <c r="F226">
        <v>10141.200000000001</v>
      </c>
      <c r="G226">
        <f t="shared" si="3"/>
        <v>0</v>
      </c>
      <c r="H226">
        <v>10141.200000000001</v>
      </c>
    </row>
    <row r="227" spans="1:8" x14ac:dyDescent="0.25">
      <c r="A227">
        <v>220342</v>
      </c>
      <c r="B227">
        <v>607001</v>
      </c>
      <c r="C227" t="s">
        <v>11</v>
      </c>
      <c r="D227" t="s">
        <v>749</v>
      </c>
      <c r="F227">
        <v>58079</v>
      </c>
      <c r="G227">
        <f t="shared" si="3"/>
        <v>21616</v>
      </c>
      <c r="H227">
        <v>36463</v>
      </c>
    </row>
    <row r="228" spans="1:8" x14ac:dyDescent="0.25">
      <c r="A228">
        <v>220689</v>
      </c>
      <c r="B228">
        <v>607003</v>
      </c>
      <c r="C228" t="s">
        <v>11</v>
      </c>
      <c r="D228" t="s">
        <v>749</v>
      </c>
      <c r="F228">
        <v>99125</v>
      </c>
      <c r="G228">
        <f t="shared" si="3"/>
        <v>88750</v>
      </c>
      <c r="H228">
        <v>10375</v>
      </c>
    </row>
    <row r="229" spans="1:8" x14ac:dyDescent="0.25">
      <c r="A229">
        <v>220423</v>
      </c>
      <c r="B229">
        <v>607004</v>
      </c>
      <c r="C229" t="s">
        <v>11</v>
      </c>
      <c r="D229" t="s">
        <v>749</v>
      </c>
      <c r="F229">
        <v>56962</v>
      </c>
      <c r="G229">
        <f t="shared" si="3"/>
        <v>21408</v>
      </c>
      <c r="H229">
        <v>35554</v>
      </c>
    </row>
    <row r="230" spans="1:8" x14ac:dyDescent="0.25">
      <c r="A230">
        <v>220534</v>
      </c>
      <c r="B230">
        <v>607005</v>
      </c>
      <c r="C230" t="s">
        <v>11</v>
      </c>
      <c r="D230" t="s">
        <v>749</v>
      </c>
      <c r="F230">
        <v>85722</v>
      </c>
      <c r="G230">
        <f t="shared" si="3"/>
        <v>37296</v>
      </c>
      <c r="H230">
        <v>48426</v>
      </c>
    </row>
    <row r="231" spans="1:8" x14ac:dyDescent="0.25">
      <c r="A231">
        <v>220535</v>
      </c>
      <c r="B231">
        <v>607007</v>
      </c>
      <c r="C231" t="s">
        <v>11</v>
      </c>
      <c r="D231" t="s">
        <v>749</v>
      </c>
      <c r="F231">
        <v>83768</v>
      </c>
      <c r="G231">
        <f t="shared" si="3"/>
        <v>20173</v>
      </c>
      <c r="H231">
        <v>63595</v>
      </c>
    </row>
    <row r="232" spans="1:8" x14ac:dyDescent="0.25">
      <c r="A232">
        <v>220337</v>
      </c>
      <c r="B232">
        <v>708002</v>
      </c>
      <c r="C232" t="s">
        <v>11</v>
      </c>
      <c r="D232" t="s">
        <v>749</v>
      </c>
      <c r="F232">
        <v>61150</v>
      </c>
      <c r="G232">
        <f t="shared" si="3"/>
        <v>20363</v>
      </c>
      <c r="H232">
        <v>40787</v>
      </c>
    </row>
    <row r="233" spans="1:8" x14ac:dyDescent="0.25">
      <c r="A233">
        <v>220422</v>
      </c>
      <c r="B233">
        <v>708003</v>
      </c>
      <c r="C233" t="s">
        <v>11</v>
      </c>
      <c r="D233" t="s">
        <v>749</v>
      </c>
      <c r="F233">
        <v>34903</v>
      </c>
      <c r="G233">
        <f t="shared" si="3"/>
        <v>0</v>
      </c>
      <c r="H233">
        <v>34903</v>
      </c>
    </row>
    <row r="234" spans="1:8" x14ac:dyDescent="0.25">
      <c r="A234">
        <v>220424</v>
      </c>
      <c r="B234">
        <v>708004</v>
      </c>
      <c r="C234" t="s">
        <v>11</v>
      </c>
      <c r="D234" t="s">
        <v>749</v>
      </c>
      <c r="F234">
        <v>115041</v>
      </c>
      <c r="G234">
        <f t="shared" si="3"/>
        <v>42722</v>
      </c>
      <c r="H234">
        <v>72319</v>
      </c>
    </row>
    <row r="235" spans="1:8" x14ac:dyDescent="0.25">
      <c r="A235">
        <v>220541</v>
      </c>
      <c r="B235">
        <v>708005</v>
      </c>
      <c r="C235" t="s">
        <v>11</v>
      </c>
      <c r="D235" t="s">
        <v>749</v>
      </c>
      <c r="F235">
        <v>95355</v>
      </c>
      <c r="G235">
        <f t="shared" si="3"/>
        <v>41544</v>
      </c>
      <c r="H235">
        <v>53811</v>
      </c>
    </row>
    <row r="236" spans="1:8" x14ac:dyDescent="0.25">
      <c r="A236">
        <v>220635</v>
      </c>
      <c r="B236">
        <v>708006</v>
      </c>
      <c r="C236" t="s">
        <v>11</v>
      </c>
      <c r="D236" t="s">
        <v>749</v>
      </c>
      <c r="F236">
        <v>71342</v>
      </c>
      <c r="G236">
        <f t="shared" si="3"/>
        <v>43217</v>
      </c>
      <c r="H236">
        <v>28125</v>
      </c>
    </row>
    <row r="237" spans="1:8" x14ac:dyDescent="0.25">
      <c r="A237">
        <v>220311</v>
      </c>
      <c r="B237">
        <v>809001</v>
      </c>
      <c r="C237" t="s">
        <v>11</v>
      </c>
      <c r="D237" t="s">
        <v>749</v>
      </c>
      <c r="F237">
        <v>105547</v>
      </c>
      <c r="G237">
        <f t="shared" si="3"/>
        <v>94500</v>
      </c>
      <c r="H237">
        <v>11047</v>
      </c>
    </row>
    <row r="238" spans="1:8" x14ac:dyDescent="0.25">
      <c r="A238">
        <v>220314</v>
      </c>
      <c r="B238">
        <v>809002</v>
      </c>
      <c r="C238" t="s">
        <v>11</v>
      </c>
      <c r="D238" t="s">
        <v>749</v>
      </c>
      <c r="F238">
        <v>240413</v>
      </c>
      <c r="G238">
        <f t="shared" si="3"/>
        <v>215250</v>
      </c>
      <c r="H238">
        <v>25163</v>
      </c>
    </row>
    <row r="239" spans="1:8" x14ac:dyDescent="0.25">
      <c r="A239">
        <v>220328</v>
      </c>
      <c r="B239">
        <v>809003</v>
      </c>
      <c r="C239" t="s">
        <v>11</v>
      </c>
      <c r="D239" t="s">
        <v>749</v>
      </c>
      <c r="F239">
        <v>78323</v>
      </c>
      <c r="G239">
        <f t="shared" si="3"/>
        <v>0</v>
      </c>
      <c r="H239">
        <v>78323</v>
      </c>
    </row>
    <row r="240" spans="1:8" x14ac:dyDescent="0.25">
      <c r="A240">
        <v>220332</v>
      </c>
      <c r="B240">
        <v>809004</v>
      </c>
      <c r="C240" t="s">
        <v>11</v>
      </c>
      <c r="D240" t="s">
        <v>749</v>
      </c>
      <c r="F240">
        <v>84884</v>
      </c>
      <c r="G240">
        <f t="shared" si="3"/>
        <v>41017</v>
      </c>
      <c r="H240">
        <v>43867</v>
      </c>
    </row>
    <row r="241" spans="1:8" x14ac:dyDescent="0.25">
      <c r="A241">
        <v>220316</v>
      </c>
      <c r="B241">
        <v>910001</v>
      </c>
      <c r="C241" t="s">
        <v>11</v>
      </c>
      <c r="D241" t="s">
        <v>749</v>
      </c>
      <c r="F241">
        <v>44816</v>
      </c>
      <c r="G241">
        <f t="shared" si="3"/>
        <v>40125</v>
      </c>
      <c r="H241">
        <v>4691</v>
      </c>
    </row>
    <row r="242" spans="1:8" x14ac:dyDescent="0.25">
      <c r="A242">
        <v>220322</v>
      </c>
      <c r="B242">
        <v>910003</v>
      </c>
      <c r="C242" t="s">
        <v>11</v>
      </c>
      <c r="D242" t="s">
        <v>749</v>
      </c>
      <c r="F242">
        <v>60452</v>
      </c>
      <c r="G242">
        <f t="shared" si="3"/>
        <v>0</v>
      </c>
      <c r="H242">
        <v>60452</v>
      </c>
    </row>
    <row r="243" spans="1:8" x14ac:dyDescent="0.25">
      <c r="A243">
        <v>220345</v>
      </c>
      <c r="B243">
        <v>910006</v>
      </c>
      <c r="C243" t="s">
        <v>11</v>
      </c>
      <c r="D243" t="s">
        <v>749</v>
      </c>
      <c r="F243">
        <v>79719</v>
      </c>
      <c r="G243">
        <f t="shared" si="3"/>
        <v>24926</v>
      </c>
      <c r="H243">
        <v>54793</v>
      </c>
    </row>
    <row r="244" spans="1:8" x14ac:dyDescent="0.25">
      <c r="A244">
        <v>220381</v>
      </c>
      <c r="B244">
        <v>910008</v>
      </c>
      <c r="C244" t="s">
        <v>11</v>
      </c>
      <c r="D244" t="s">
        <v>749</v>
      </c>
      <c r="F244">
        <v>82232</v>
      </c>
      <c r="G244">
        <f t="shared" si="3"/>
        <v>40000</v>
      </c>
      <c r="H244">
        <v>42232</v>
      </c>
    </row>
    <row r="245" spans="1:8" x14ac:dyDescent="0.25">
      <c r="A245">
        <v>220397</v>
      </c>
      <c r="B245">
        <v>910009</v>
      </c>
      <c r="C245" t="s">
        <v>11</v>
      </c>
      <c r="D245" t="s">
        <v>749</v>
      </c>
      <c r="F245">
        <v>85164</v>
      </c>
      <c r="G245">
        <f t="shared" si="3"/>
        <v>76250</v>
      </c>
      <c r="H245">
        <v>8914</v>
      </c>
    </row>
    <row r="246" spans="1:8" x14ac:dyDescent="0.25">
      <c r="A246">
        <v>220446</v>
      </c>
      <c r="B246">
        <v>910010</v>
      </c>
      <c r="C246" t="s">
        <v>11</v>
      </c>
      <c r="D246" t="s">
        <v>749</v>
      </c>
      <c r="F246">
        <v>186662</v>
      </c>
      <c r="G246">
        <f t="shared" si="3"/>
        <v>156393</v>
      </c>
      <c r="H246">
        <v>30269</v>
      </c>
    </row>
    <row r="247" spans="1:8" x14ac:dyDescent="0.25">
      <c r="A247">
        <v>220486</v>
      </c>
      <c r="B247">
        <v>910011</v>
      </c>
      <c r="C247" t="s">
        <v>11</v>
      </c>
      <c r="D247" t="s">
        <v>749</v>
      </c>
      <c r="F247">
        <v>57939</v>
      </c>
      <c r="G247">
        <f t="shared" si="3"/>
        <v>15562</v>
      </c>
      <c r="H247">
        <v>42377</v>
      </c>
    </row>
    <row r="248" spans="1:8" x14ac:dyDescent="0.25">
      <c r="A248">
        <v>220507</v>
      </c>
      <c r="B248">
        <v>910012</v>
      </c>
      <c r="C248" t="s">
        <v>11</v>
      </c>
      <c r="D248" t="s">
        <v>749</v>
      </c>
      <c r="F248">
        <v>38673</v>
      </c>
      <c r="G248">
        <f t="shared" si="3"/>
        <v>34625</v>
      </c>
      <c r="H248">
        <v>4048</v>
      </c>
    </row>
    <row r="249" spans="1:8" x14ac:dyDescent="0.25">
      <c r="A249">
        <v>220508</v>
      </c>
      <c r="B249">
        <v>910013</v>
      </c>
      <c r="C249" t="s">
        <v>11</v>
      </c>
      <c r="D249" t="s">
        <v>749</v>
      </c>
      <c r="F249">
        <v>37556</v>
      </c>
      <c r="G249">
        <f t="shared" si="3"/>
        <v>21282</v>
      </c>
      <c r="H249">
        <v>16274</v>
      </c>
    </row>
    <row r="250" spans="1:8" x14ac:dyDescent="0.25">
      <c r="A250">
        <v>220509</v>
      </c>
      <c r="B250">
        <v>910015</v>
      </c>
      <c r="C250" t="s">
        <v>11</v>
      </c>
      <c r="D250" t="s">
        <v>749</v>
      </c>
      <c r="F250">
        <v>43280</v>
      </c>
      <c r="G250">
        <f t="shared" si="3"/>
        <v>24524</v>
      </c>
      <c r="H250">
        <v>18756</v>
      </c>
    </row>
    <row r="251" spans="1:8" x14ac:dyDescent="0.25">
      <c r="A251">
        <v>220510</v>
      </c>
      <c r="B251">
        <v>910016</v>
      </c>
      <c r="C251" t="s">
        <v>11</v>
      </c>
      <c r="D251" t="s">
        <v>749</v>
      </c>
      <c r="F251">
        <v>48306</v>
      </c>
      <c r="G251">
        <f t="shared" si="3"/>
        <v>22580</v>
      </c>
      <c r="H251">
        <v>25726</v>
      </c>
    </row>
    <row r="252" spans="1:8" x14ac:dyDescent="0.25">
      <c r="A252">
        <v>220511</v>
      </c>
      <c r="B252">
        <v>910017</v>
      </c>
      <c r="C252" t="s">
        <v>11</v>
      </c>
      <c r="D252" t="s">
        <v>749</v>
      </c>
      <c r="F252">
        <v>45653</v>
      </c>
      <c r="G252">
        <f t="shared" si="3"/>
        <v>21785</v>
      </c>
      <c r="H252">
        <v>23868</v>
      </c>
    </row>
    <row r="253" spans="1:8" x14ac:dyDescent="0.25">
      <c r="A253">
        <v>220525</v>
      </c>
      <c r="B253">
        <v>910018</v>
      </c>
      <c r="C253" t="s">
        <v>11</v>
      </c>
      <c r="D253" t="s">
        <v>749</v>
      </c>
      <c r="F253">
        <v>45653</v>
      </c>
      <c r="G253">
        <f t="shared" si="3"/>
        <v>17965</v>
      </c>
      <c r="H253">
        <v>27688</v>
      </c>
    </row>
    <row r="254" spans="1:8" x14ac:dyDescent="0.25">
      <c r="A254">
        <v>220623</v>
      </c>
      <c r="B254">
        <v>910020</v>
      </c>
      <c r="C254" t="s">
        <v>11</v>
      </c>
      <c r="D254" t="s">
        <v>749</v>
      </c>
      <c r="F254">
        <v>21780</v>
      </c>
      <c r="G254">
        <f t="shared" si="3"/>
        <v>19500</v>
      </c>
      <c r="H254">
        <v>2280</v>
      </c>
    </row>
    <row r="255" spans="1:8" x14ac:dyDescent="0.25">
      <c r="A255">
        <v>220639</v>
      </c>
      <c r="B255">
        <v>910021</v>
      </c>
      <c r="C255" t="s">
        <v>11</v>
      </c>
      <c r="D255" t="s">
        <v>749</v>
      </c>
      <c r="F255">
        <v>52913</v>
      </c>
      <c r="G255">
        <f t="shared" si="3"/>
        <v>47375</v>
      </c>
      <c r="H255">
        <v>5538</v>
      </c>
    </row>
    <row r="256" spans="1:8" x14ac:dyDescent="0.25">
      <c r="A256">
        <v>220645</v>
      </c>
      <c r="B256">
        <v>910022</v>
      </c>
      <c r="C256" t="s">
        <v>11</v>
      </c>
      <c r="D256" t="s">
        <v>749</v>
      </c>
      <c r="F256">
        <v>112388</v>
      </c>
      <c r="G256">
        <f t="shared" si="3"/>
        <v>89746</v>
      </c>
      <c r="H256">
        <v>22642</v>
      </c>
    </row>
    <row r="257" spans="1:8" x14ac:dyDescent="0.25">
      <c r="A257">
        <v>220302</v>
      </c>
      <c r="B257">
        <v>1011001</v>
      </c>
      <c r="C257" t="s">
        <v>11</v>
      </c>
      <c r="D257" t="s">
        <v>749</v>
      </c>
      <c r="F257">
        <v>83908</v>
      </c>
      <c r="G257">
        <f t="shared" si="3"/>
        <v>62180</v>
      </c>
      <c r="H257">
        <v>21728</v>
      </c>
    </row>
    <row r="258" spans="1:8" x14ac:dyDescent="0.25">
      <c r="A258">
        <v>220323</v>
      </c>
      <c r="B258">
        <v>1011008</v>
      </c>
      <c r="C258" t="s">
        <v>11</v>
      </c>
      <c r="D258" t="s">
        <v>749</v>
      </c>
      <c r="F258">
        <v>74134</v>
      </c>
      <c r="G258">
        <f t="shared" si="3"/>
        <v>40704</v>
      </c>
      <c r="H258">
        <v>33430</v>
      </c>
    </row>
    <row r="259" spans="1:8" x14ac:dyDescent="0.25">
      <c r="A259">
        <v>220324</v>
      </c>
      <c r="B259">
        <v>1011009</v>
      </c>
      <c r="C259" t="s">
        <v>11</v>
      </c>
      <c r="D259" t="s">
        <v>749</v>
      </c>
      <c r="F259">
        <v>57939</v>
      </c>
      <c r="G259">
        <f t="shared" ref="G259:G322" si="4">F259-H259</f>
        <v>27697</v>
      </c>
      <c r="H259">
        <v>30242</v>
      </c>
    </row>
    <row r="260" spans="1:8" x14ac:dyDescent="0.25">
      <c r="A260">
        <v>220325</v>
      </c>
      <c r="B260">
        <v>1011010</v>
      </c>
      <c r="C260" t="s">
        <v>11</v>
      </c>
      <c r="D260" t="s">
        <v>749</v>
      </c>
      <c r="F260">
        <v>45234</v>
      </c>
      <c r="G260">
        <f t="shared" si="4"/>
        <v>21610</v>
      </c>
      <c r="H260">
        <v>23624</v>
      </c>
    </row>
    <row r="261" spans="1:8" x14ac:dyDescent="0.25">
      <c r="A261">
        <v>220326</v>
      </c>
      <c r="B261">
        <v>1011011</v>
      </c>
      <c r="C261" t="s">
        <v>11</v>
      </c>
      <c r="D261" t="s">
        <v>749</v>
      </c>
      <c r="F261">
        <v>79858</v>
      </c>
      <c r="G261">
        <f t="shared" si="4"/>
        <v>38232</v>
      </c>
      <c r="H261">
        <v>41626</v>
      </c>
    </row>
    <row r="262" spans="1:8" x14ac:dyDescent="0.25">
      <c r="A262">
        <v>220329</v>
      </c>
      <c r="B262">
        <v>1011012</v>
      </c>
      <c r="C262" t="s">
        <v>11</v>
      </c>
      <c r="D262" t="s">
        <v>749</v>
      </c>
      <c r="F262">
        <v>25968</v>
      </c>
      <c r="G262">
        <f t="shared" si="4"/>
        <v>23250</v>
      </c>
      <c r="H262">
        <v>2718</v>
      </c>
    </row>
    <row r="263" spans="1:8" x14ac:dyDescent="0.25">
      <c r="A263">
        <v>220331</v>
      </c>
      <c r="B263">
        <v>1011013</v>
      </c>
      <c r="C263" t="s">
        <v>11</v>
      </c>
      <c r="D263" t="s">
        <v>749</v>
      </c>
      <c r="F263">
        <v>88235</v>
      </c>
      <c r="G263">
        <f t="shared" si="4"/>
        <v>0</v>
      </c>
      <c r="H263">
        <v>88235</v>
      </c>
    </row>
    <row r="264" spans="1:8" x14ac:dyDescent="0.25">
      <c r="A264">
        <v>220333</v>
      </c>
      <c r="B264">
        <v>1011014</v>
      </c>
      <c r="C264" t="s">
        <v>11</v>
      </c>
      <c r="D264" t="s">
        <v>749</v>
      </c>
      <c r="F264">
        <v>114482</v>
      </c>
      <c r="G264">
        <f t="shared" si="4"/>
        <v>48843</v>
      </c>
      <c r="H264">
        <v>65639</v>
      </c>
    </row>
    <row r="265" spans="1:8" x14ac:dyDescent="0.25">
      <c r="A265">
        <v>220334</v>
      </c>
      <c r="B265">
        <v>1011015</v>
      </c>
      <c r="C265" t="s">
        <v>11</v>
      </c>
      <c r="D265" t="s">
        <v>749</v>
      </c>
      <c r="F265">
        <v>70504</v>
      </c>
      <c r="G265">
        <f t="shared" si="4"/>
        <v>48480</v>
      </c>
      <c r="H265">
        <v>22024</v>
      </c>
    </row>
    <row r="266" spans="1:8" x14ac:dyDescent="0.25">
      <c r="A266">
        <v>220335</v>
      </c>
      <c r="B266">
        <v>1011016</v>
      </c>
      <c r="C266" t="s">
        <v>11</v>
      </c>
      <c r="D266" t="s">
        <v>749</v>
      </c>
      <c r="F266">
        <v>57800</v>
      </c>
      <c r="G266">
        <f t="shared" si="4"/>
        <v>0</v>
      </c>
      <c r="H266">
        <v>57800</v>
      </c>
    </row>
    <row r="267" spans="1:8" x14ac:dyDescent="0.25">
      <c r="A267">
        <v>220336</v>
      </c>
      <c r="B267">
        <v>1011017</v>
      </c>
      <c r="C267" t="s">
        <v>11</v>
      </c>
      <c r="D267" t="s">
        <v>749</v>
      </c>
      <c r="F267">
        <v>78742</v>
      </c>
      <c r="G267">
        <f t="shared" si="4"/>
        <v>51100</v>
      </c>
      <c r="H267">
        <v>27642</v>
      </c>
    </row>
    <row r="268" spans="1:8" x14ac:dyDescent="0.25">
      <c r="A268">
        <v>220340</v>
      </c>
      <c r="B268">
        <v>1011018</v>
      </c>
      <c r="C268" t="s">
        <v>11</v>
      </c>
      <c r="D268" t="s">
        <v>749</v>
      </c>
      <c r="F268">
        <v>59056</v>
      </c>
      <c r="G268">
        <f t="shared" si="4"/>
        <v>17445</v>
      </c>
      <c r="H268">
        <v>41611</v>
      </c>
    </row>
    <row r="269" spans="1:8" x14ac:dyDescent="0.25">
      <c r="A269">
        <v>220341</v>
      </c>
      <c r="B269">
        <v>1011019</v>
      </c>
      <c r="C269" t="s">
        <v>11</v>
      </c>
      <c r="D269" t="s">
        <v>749</v>
      </c>
      <c r="F269">
        <v>56543</v>
      </c>
      <c r="G269">
        <f t="shared" si="4"/>
        <v>0</v>
      </c>
      <c r="H269">
        <v>56543</v>
      </c>
    </row>
    <row r="270" spans="1:8" x14ac:dyDescent="0.25">
      <c r="A270">
        <v>220346</v>
      </c>
      <c r="B270">
        <v>1011020</v>
      </c>
      <c r="C270" t="s">
        <v>11</v>
      </c>
      <c r="D270" t="s">
        <v>749</v>
      </c>
      <c r="F270">
        <v>60732</v>
      </c>
      <c r="G270">
        <f t="shared" si="4"/>
        <v>21840</v>
      </c>
      <c r="H270">
        <v>38892</v>
      </c>
    </row>
    <row r="271" spans="1:8" x14ac:dyDescent="0.25">
      <c r="A271">
        <v>220365</v>
      </c>
      <c r="B271">
        <v>1011021</v>
      </c>
      <c r="C271" t="s">
        <v>11</v>
      </c>
      <c r="D271" t="s">
        <v>749</v>
      </c>
      <c r="F271">
        <v>147431</v>
      </c>
      <c r="G271">
        <f t="shared" si="4"/>
        <v>69617</v>
      </c>
      <c r="H271">
        <v>77814</v>
      </c>
    </row>
    <row r="272" spans="1:8" x14ac:dyDescent="0.25">
      <c r="A272">
        <v>220380</v>
      </c>
      <c r="B272">
        <v>1011022</v>
      </c>
      <c r="C272" t="s">
        <v>11</v>
      </c>
      <c r="D272" t="s">
        <v>749</v>
      </c>
      <c r="F272">
        <v>49981</v>
      </c>
      <c r="G272">
        <f t="shared" si="4"/>
        <v>44750</v>
      </c>
      <c r="H272">
        <v>5231</v>
      </c>
    </row>
    <row r="273" spans="1:8" x14ac:dyDescent="0.25">
      <c r="A273">
        <v>220398</v>
      </c>
      <c r="B273">
        <v>1011023</v>
      </c>
      <c r="C273" t="s">
        <v>11</v>
      </c>
      <c r="D273" t="s">
        <v>749</v>
      </c>
      <c r="F273">
        <v>62965</v>
      </c>
      <c r="G273">
        <f t="shared" si="4"/>
        <v>53317</v>
      </c>
      <c r="H273">
        <v>9648</v>
      </c>
    </row>
    <row r="274" spans="1:8" x14ac:dyDescent="0.25">
      <c r="A274">
        <v>220412</v>
      </c>
      <c r="B274">
        <v>1011024</v>
      </c>
      <c r="C274" t="s">
        <v>11</v>
      </c>
      <c r="D274" t="s">
        <v>749</v>
      </c>
      <c r="F274">
        <v>44257</v>
      </c>
      <c r="G274">
        <f t="shared" si="4"/>
        <v>38074</v>
      </c>
      <c r="H274">
        <v>6183</v>
      </c>
    </row>
    <row r="275" spans="1:8" x14ac:dyDescent="0.25">
      <c r="A275">
        <v>220432</v>
      </c>
      <c r="B275">
        <v>1011026</v>
      </c>
      <c r="C275" t="s">
        <v>11</v>
      </c>
      <c r="D275" t="s">
        <v>749</v>
      </c>
      <c r="F275">
        <v>56264</v>
      </c>
      <c r="G275">
        <f t="shared" si="4"/>
        <v>0</v>
      </c>
      <c r="H275">
        <v>56264</v>
      </c>
    </row>
    <row r="276" spans="1:8" x14ac:dyDescent="0.25">
      <c r="A276">
        <v>220537</v>
      </c>
      <c r="B276">
        <v>1011030</v>
      </c>
      <c r="C276" t="s">
        <v>11</v>
      </c>
      <c r="D276" t="s">
        <v>749</v>
      </c>
      <c r="F276">
        <v>33367</v>
      </c>
      <c r="G276">
        <f t="shared" si="4"/>
        <v>6648</v>
      </c>
      <c r="H276">
        <v>26719</v>
      </c>
    </row>
    <row r="277" spans="1:8" x14ac:dyDescent="0.25">
      <c r="A277">
        <v>220566</v>
      </c>
      <c r="B277">
        <v>1011031</v>
      </c>
      <c r="C277" t="s">
        <v>11</v>
      </c>
      <c r="D277" t="s">
        <v>749</v>
      </c>
      <c r="F277">
        <v>61569</v>
      </c>
      <c r="G277">
        <f t="shared" si="4"/>
        <v>16435</v>
      </c>
      <c r="H277">
        <v>45134</v>
      </c>
    </row>
    <row r="278" spans="1:8" x14ac:dyDescent="0.25">
      <c r="A278">
        <v>220592</v>
      </c>
      <c r="B278">
        <v>1011032</v>
      </c>
      <c r="C278" t="s">
        <v>11</v>
      </c>
      <c r="D278" t="s">
        <v>749</v>
      </c>
      <c r="F278">
        <v>111830</v>
      </c>
      <c r="G278">
        <f t="shared" si="4"/>
        <v>0</v>
      </c>
      <c r="H278">
        <v>111830</v>
      </c>
    </row>
    <row r="279" spans="1:8" x14ac:dyDescent="0.25">
      <c r="A279">
        <v>220615</v>
      </c>
      <c r="B279">
        <v>1011033</v>
      </c>
      <c r="C279" t="s">
        <v>11</v>
      </c>
      <c r="D279" t="s">
        <v>749</v>
      </c>
      <c r="F279">
        <v>118392</v>
      </c>
      <c r="G279">
        <f t="shared" si="4"/>
        <v>19419</v>
      </c>
      <c r="H279">
        <v>98973</v>
      </c>
    </row>
    <row r="280" spans="1:8" x14ac:dyDescent="0.25">
      <c r="A280">
        <v>220634</v>
      </c>
      <c r="B280">
        <v>1011034</v>
      </c>
      <c r="C280" t="s">
        <v>11</v>
      </c>
      <c r="D280" t="s">
        <v>749</v>
      </c>
      <c r="F280">
        <v>63105</v>
      </c>
      <c r="G280">
        <f t="shared" si="4"/>
        <v>40437</v>
      </c>
      <c r="H280">
        <v>22668</v>
      </c>
    </row>
    <row r="281" spans="1:8" x14ac:dyDescent="0.25">
      <c r="A281">
        <v>220642</v>
      </c>
      <c r="B281">
        <v>1011035</v>
      </c>
      <c r="C281" t="s">
        <v>11</v>
      </c>
      <c r="D281" t="s">
        <v>749</v>
      </c>
      <c r="F281">
        <v>55566</v>
      </c>
      <c r="G281">
        <f t="shared" si="4"/>
        <v>49750</v>
      </c>
      <c r="H281">
        <v>5816</v>
      </c>
    </row>
    <row r="282" spans="1:8" x14ac:dyDescent="0.25">
      <c r="A282">
        <v>220643</v>
      </c>
      <c r="B282">
        <v>1011036</v>
      </c>
      <c r="C282" t="s">
        <v>11</v>
      </c>
      <c r="D282" t="s">
        <v>749</v>
      </c>
      <c r="F282">
        <v>19546</v>
      </c>
      <c r="G282">
        <f t="shared" si="4"/>
        <v>17500</v>
      </c>
      <c r="H282">
        <v>2046</v>
      </c>
    </row>
    <row r="283" spans="1:8" x14ac:dyDescent="0.25">
      <c r="A283">
        <v>220669</v>
      </c>
      <c r="B283">
        <v>1011037</v>
      </c>
      <c r="C283" t="s">
        <v>11</v>
      </c>
      <c r="D283" t="s">
        <v>749</v>
      </c>
      <c r="F283">
        <v>78881</v>
      </c>
      <c r="G283">
        <f t="shared" si="4"/>
        <v>31075</v>
      </c>
      <c r="H283">
        <v>47806</v>
      </c>
    </row>
    <row r="284" spans="1:8" x14ac:dyDescent="0.25">
      <c r="A284">
        <v>220668</v>
      </c>
      <c r="B284">
        <v>1011038</v>
      </c>
      <c r="C284" t="s">
        <v>11</v>
      </c>
      <c r="D284" t="s">
        <v>749</v>
      </c>
      <c r="F284">
        <v>58358</v>
      </c>
      <c r="G284">
        <f t="shared" si="4"/>
        <v>39542</v>
      </c>
      <c r="H284">
        <v>18816</v>
      </c>
    </row>
    <row r="285" spans="1:8" x14ac:dyDescent="0.25">
      <c r="A285">
        <v>220688</v>
      </c>
      <c r="B285">
        <v>1011041</v>
      </c>
      <c r="C285" t="s">
        <v>11</v>
      </c>
      <c r="D285" t="s">
        <v>749</v>
      </c>
      <c r="F285">
        <v>269313</v>
      </c>
      <c r="G285">
        <f t="shared" si="4"/>
        <v>4141</v>
      </c>
      <c r="H285">
        <v>265172</v>
      </c>
    </row>
    <row r="286" spans="1:8" x14ac:dyDescent="0.25">
      <c r="A286">
        <v>220296</v>
      </c>
      <c r="B286">
        <v>1112002</v>
      </c>
      <c r="C286" t="s">
        <v>11</v>
      </c>
      <c r="D286" t="s">
        <v>749</v>
      </c>
      <c r="F286">
        <v>31134</v>
      </c>
      <c r="G286">
        <f t="shared" si="4"/>
        <v>18335</v>
      </c>
      <c r="H286">
        <v>12799</v>
      </c>
    </row>
    <row r="287" spans="1:8" x14ac:dyDescent="0.25">
      <c r="A287">
        <v>220363</v>
      </c>
      <c r="B287">
        <v>1112004</v>
      </c>
      <c r="C287" t="s">
        <v>11</v>
      </c>
      <c r="D287" t="s">
        <v>749</v>
      </c>
      <c r="F287">
        <v>84466</v>
      </c>
      <c r="G287">
        <f t="shared" si="4"/>
        <v>39884</v>
      </c>
      <c r="H287">
        <v>44582</v>
      </c>
    </row>
    <row r="288" spans="1:8" x14ac:dyDescent="0.25">
      <c r="A288">
        <v>220383</v>
      </c>
      <c r="B288">
        <v>1112005</v>
      </c>
      <c r="C288" t="s">
        <v>11</v>
      </c>
      <c r="D288" t="s">
        <v>749</v>
      </c>
      <c r="F288">
        <v>35322</v>
      </c>
      <c r="G288">
        <f t="shared" si="4"/>
        <v>0</v>
      </c>
      <c r="H288">
        <v>35322</v>
      </c>
    </row>
    <row r="289" spans="1:8" x14ac:dyDescent="0.25">
      <c r="A289">
        <v>220406</v>
      </c>
      <c r="B289">
        <v>1112006</v>
      </c>
      <c r="C289" t="s">
        <v>11</v>
      </c>
      <c r="D289" t="s">
        <v>749</v>
      </c>
      <c r="F289">
        <v>81115</v>
      </c>
      <c r="G289">
        <f t="shared" si="4"/>
        <v>9353</v>
      </c>
      <c r="H289">
        <v>71762</v>
      </c>
    </row>
    <row r="290" spans="1:8" x14ac:dyDescent="0.25">
      <c r="A290">
        <v>220431</v>
      </c>
      <c r="B290">
        <v>1112008</v>
      </c>
      <c r="C290" t="s">
        <v>11</v>
      </c>
      <c r="D290" t="s">
        <v>749</v>
      </c>
      <c r="F290">
        <v>263868</v>
      </c>
      <c r="G290">
        <f t="shared" si="4"/>
        <v>13050</v>
      </c>
      <c r="H290">
        <v>250818</v>
      </c>
    </row>
    <row r="291" spans="1:8" x14ac:dyDescent="0.25">
      <c r="A291">
        <v>220456</v>
      </c>
      <c r="B291">
        <v>1112009</v>
      </c>
      <c r="C291" t="s">
        <v>11</v>
      </c>
      <c r="D291" t="s">
        <v>749</v>
      </c>
      <c r="F291">
        <v>57800</v>
      </c>
      <c r="G291">
        <f t="shared" si="4"/>
        <v>50121</v>
      </c>
      <c r="H291">
        <v>7679</v>
      </c>
    </row>
    <row r="292" spans="1:8" x14ac:dyDescent="0.25">
      <c r="A292">
        <v>220484</v>
      </c>
      <c r="B292">
        <v>1112010</v>
      </c>
      <c r="C292" t="s">
        <v>11</v>
      </c>
      <c r="D292" t="s">
        <v>749</v>
      </c>
      <c r="F292">
        <v>130398</v>
      </c>
      <c r="G292">
        <f t="shared" si="4"/>
        <v>63171</v>
      </c>
      <c r="H292">
        <v>67227</v>
      </c>
    </row>
    <row r="293" spans="1:8" x14ac:dyDescent="0.25">
      <c r="A293">
        <v>220495</v>
      </c>
      <c r="B293">
        <v>1112011</v>
      </c>
      <c r="C293" t="s">
        <v>11</v>
      </c>
      <c r="D293" t="s">
        <v>749</v>
      </c>
      <c r="F293">
        <v>206906</v>
      </c>
      <c r="G293">
        <f t="shared" si="4"/>
        <v>185250</v>
      </c>
      <c r="H293">
        <v>21656</v>
      </c>
    </row>
    <row r="294" spans="1:8" x14ac:dyDescent="0.25">
      <c r="A294">
        <v>220504</v>
      </c>
      <c r="B294">
        <v>1112012</v>
      </c>
      <c r="C294" t="s">
        <v>11</v>
      </c>
      <c r="D294" t="s">
        <v>749</v>
      </c>
      <c r="F294">
        <v>82790</v>
      </c>
      <c r="G294">
        <f t="shared" si="4"/>
        <v>46471</v>
      </c>
      <c r="H294">
        <v>36319</v>
      </c>
    </row>
    <row r="295" spans="1:8" x14ac:dyDescent="0.25">
      <c r="A295">
        <v>220549</v>
      </c>
      <c r="B295">
        <v>1112014</v>
      </c>
      <c r="C295" t="s">
        <v>11</v>
      </c>
      <c r="D295" t="s">
        <v>749</v>
      </c>
      <c r="F295">
        <v>43559</v>
      </c>
      <c r="G295">
        <f t="shared" si="4"/>
        <v>39000</v>
      </c>
      <c r="H295">
        <v>4559</v>
      </c>
    </row>
    <row r="296" spans="1:8" x14ac:dyDescent="0.25">
      <c r="A296">
        <v>220570</v>
      </c>
      <c r="B296">
        <v>1112015</v>
      </c>
      <c r="C296" t="s">
        <v>11</v>
      </c>
      <c r="D296" t="s">
        <v>749</v>
      </c>
      <c r="F296">
        <v>61290</v>
      </c>
      <c r="G296">
        <f t="shared" si="4"/>
        <v>32153</v>
      </c>
      <c r="H296">
        <v>29137</v>
      </c>
    </row>
    <row r="297" spans="1:8" x14ac:dyDescent="0.25">
      <c r="A297">
        <v>220574</v>
      </c>
      <c r="B297">
        <v>1112016</v>
      </c>
      <c r="C297" t="s">
        <v>11</v>
      </c>
      <c r="D297" t="s">
        <v>749</v>
      </c>
      <c r="F297">
        <v>75251</v>
      </c>
      <c r="G297">
        <f t="shared" si="4"/>
        <v>47250</v>
      </c>
      <c r="H297">
        <v>28001</v>
      </c>
    </row>
    <row r="298" spans="1:8" x14ac:dyDescent="0.25">
      <c r="A298">
        <v>220591</v>
      </c>
      <c r="B298">
        <v>1112017</v>
      </c>
      <c r="C298" t="s">
        <v>11</v>
      </c>
      <c r="D298" t="s">
        <v>749</v>
      </c>
      <c r="F298">
        <v>87537</v>
      </c>
      <c r="G298">
        <f t="shared" si="4"/>
        <v>0</v>
      </c>
      <c r="H298">
        <v>87537</v>
      </c>
    </row>
    <row r="299" spans="1:8" x14ac:dyDescent="0.25">
      <c r="A299">
        <v>220610</v>
      </c>
      <c r="B299">
        <v>1112019</v>
      </c>
      <c r="C299" t="s">
        <v>11</v>
      </c>
      <c r="D299" t="s">
        <v>749</v>
      </c>
      <c r="F299">
        <v>27504</v>
      </c>
      <c r="G299">
        <f t="shared" si="4"/>
        <v>12460</v>
      </c>
      <c r="H299">
        <v>15044</v>
      </c>
    </row>
    <row r="300" spans="1:8" x14ac:dyDescent="0.25">
      <c r="A300">
        <v>220631</v>
      </c>
      <c r="B300">
        <v>1112021</v>
      </c>
      <c r="C300" t="s">
        <v>11</v>
      </c>
      <c r="D300" t="s">
        <v>749</v>
      </c>
      <c r="F300">
        <v>72738</v>
      </c>
      <c r="G300">
        <f t="shared" si="4"/>
        <v>50375</v>
      </c>
      <c r="H300">
        <v>22363</v>
      </c>
    </row>
    <row r="301" spans="1:8" x14ac:dyDescent="0.25">
      <c r="A301">
        <v>220636</v>
      </c>
      <c r="B301">
        <v>1112022</v>
      </c>
      <c r="C301" t="s">
        <v>11</v>
      </c>
      <c r="D301" t="s">
        <v>749</v>
      </c>
      <c r="F301">
        <v>86001</v>
      </c>
      <c r="G301">
        <f t="shared" si="4"/>
        <v>52542</v>
      </c>
      <c r="H301">
        <v>33459</v>
      </c>
    </row>
    <row r="302" spans="1:8" x14ac:dyDescent="0.25">
      <c r="A302">
        <v>220428</v>
      </c>
      <c r="B302">
        <v>1112023</v>
      </c>
      <c r="C302" t="s">
        <v>11</v>
      </c>
      <c r="D302" t="s">
        <v>749</v>
      </c>
      <c r="F302">
        <v>45793</v>
      </c>
      <c r="G302">
        <f t="shared" si="4"/>
        <v>9093</v>
      </c>
      <c r="H302">
        <v>36700</v>
      </c>
    </row>
    <row r="303" spans="1:8" x14ac:dyDescent="0.25">
      <c r="A303">
        <v>220429</v>
      </c>
      <c r="B303">
        <v>1112024</v>
      </c>
      <c r="C303" t="s">
        <v>11</v>
      </c>
      <c r="D303" t="s">
        <v>749</v>
      </c>
      <c r="F303">
        <v>15357</v>
      </c>
      <c r="G303">
        <f t="shared" si="4"/>
        <v>13750</v>
      </c>
      <c r="H303">
        <v>1607</v>
      </c>
    </row>
    <row r="304" spans="1:8" x14ac:dyDescent="0.25">
      <c r="A304">
        <v>220430</v>
      </c>
      <c r="B304">
        <v>1112025</v>
      </c>
      <c r="C304" t="s">
        <v>11</v>
      </c>
      <c r="D304" t="s">
        <v>749</v>
      </c>
      <c r="F304">
        <v>339817</v>
      </c>
      <c r="G304">
        <f t="shared" si="4"/>
        <v>200492</v>
      </c>
      <c r="H304">
        <v>139325</v>
      </c>
    </row>
    <row r="305" spans="1:8" x14ac:dyDescent="0.25">
      <c r="A305">
        <v>220674</v>
      </c>
      <c r="B305">
        <v>1112027</v>
      </c>
      <c r="C305" t="s">
        <v>11</v>
      </c>
      <c r="D305" t="s">
        <v>749</v>
      </c>
      <c r="F305">
        <v>65618</v>
      </c>
      <c r="G305">
        <f t="shared" si="4"/>
        <v>58750</v>
      </c>
      <c r="H305">
        <v>6868</v>
      </c>
    </row>
    <row r="306" spans="1:8" x14ac:dyDescent="0.25">
      <c r="A306">
        <v>220678</v>
      </c>
      <c r="B306">
        <v>1112028</v>
      </c>
      <c r="C306" t="s">
        <v>11</v>
      </c>
      <c r="D306" t="s">
        <v>749</v>
      </c>
      <c r="F306">
        <v>36299</v>
      </c>
      <c r="G306">
        <f t="shared" si="4"/>
        <v>13955</v>
      </c>
      <c r="H306">
        <v>22344</v>
      </c>
    </row>
    <row r="307" spans="1:8" x14ac:dyDescent="0.25">
      <c r="A307">
        <v>220699</v>
      </c>
      <c r="B307">
        <v>1112029</v>
      </c>
      <c r="C307" t="s">
        <v>11</v>
      </c>
      <c r="D307" t="s">
        <v>749</v>
      </c>
      <c r="F307">
        <v>78742</v>
      </c>
      <c r="G307">
        <f t="shared" si="4"/>
        <v>43609</v>
      </c>
      <c r="H307">
        <v>35133</v>
      </c>
    </row>
    <row r="308" spans="1:8" x14ac:dyDescent="0.25">
      <c r="A308">
        <v>221795</v>
      </c>
      <c r="B308">
        <v>1112030</v>
      </c>
      <c r="C308" t="s">
        <v>11</v>
      </c>
      <c r="D308" t="s">
        <v>749</v>
      </c>
      <c r="F308">
        <v>77485</v>
      </c>
      <c r="G308">
        <f t="shared" si="4"/>
        <v>69375</v>
      </c>
      <c r="H308">
        <v>8110</v>
      </c>
    </row>
    <row r="309" spans="1:8" x14ac:dyDescent="0.25">
      <c r="A309">
        <v>220295</v>
      </c>
      <c r="B309">
        <v>1213001</v>
      </c>
      <c r="C309" t="s">
        <v>11</v>
      </c>
      <c r="D309" t="s">
        <v>749</v>
      </c>
      <c r="F309">
        <v>60034</v>
      </c>
      <c r="G309">
        <f t="shared" si="4"/>
        <v>31621</v>
      </c>
      <c r="H309">
        <v>28413</v>
      </c>
    </row>
    <row r="310" spans="1:8" x14ac:dyDescent="0.25">
      <c r="A310">
        <v>220307</v>
      </c>
      <c r="B310">
        <v>1213002</v>
      </c>
      <c r="C310" t="s">
        <v>11</v>
      </c>
      <c r="D310" t="s">
        <v>749</v>
      </c>
      <c r="F310">
        <v>50261</v>
      </c>
      <c r="G310">
        <f t="shared" si="4"/>
        <v>45000</v>
      </c>
      <c r="H310">
        <v>5261</v>
      </c>
    </row>
    <row r="311" spans="1:8" x14ac:dyDescent="0.25">
      <c r="A311">
        <v>220362</v>
      </c>
      <c r="B311">
        <v>1213003</v>
      </c>
      <c r="C311" t="s">
        <v>11</v>
      </c>
      <c r="D311" t="s">
        <v>749</v>
      </c>
      <c r="F311">
        <v>165581</v>
      </c>
      <c r="G311">
        <f t="shared" si="4"/>
        <v>78187</v>
      </c>
      <c r="H311">
        <v>87394</v>
      </c>
    </row>
    <row r="312" spans="1:8" x14ac:dyDescent="0.25">
      <c r="A312">
        <v>220378</v>
      </c>
      <c r="B312">
        <v>1213004</v>
      </c>
      <c r="C312" t="s">
        <v>11</v>
      </c>
      <c r="D312" t="s">
        <v>749</v>
      </c>
      <c r="F312">
        <v>276573</v>
      </c>
      <c r="G312">
        <f t="shared" si="4"/>
        <v>126765</v>
      </c>
      <c r="H312">
        <v>149808</v>
      </c>
    </row>
    <row r="313" spans="1:8" x14ac:dyDescent="0.25">
      <c r="A313">
        <v>220379</v>
      </c>
      <c r="B313">
        <v>1213005</v>
      </c>
      <c r="C313" t="s">
        <v>11</v>
      </c>
      <c r="D313" t="s">
        <v>749</v>
      </c>
      <c r="F313">
        <v>316362</v>
      </c>
      <c r="G313">
        <f t="shared" si="4"/>
        <v>158487</v>
      </c>
      <c r="H313">
        <v>157875</v>
      </c>
    </row>
    <row r="314" spans="1:8" x14ac:dyDescent="0.25">
      <c r="A314">
        <v>220404</v>
      </c>
      <c r="B314">
        <v>1213006</v>
      </c>
      <c r="C314" t="s">
        <v>11</v>
      </c>
      <c r="D314" t="s">
        <v>749</v>
      </c>
      <c r="F314">
        <v>84745</v>
      </c>
      <c r="G314">
        <f t="shared" si="4"/>
        <v>9828</v>
      </c>
      <c r="H314">
        <v>74917</v>
      </c>
    </row>
    <row r="315" spans="1:8" x14ac:dyDescent="0.25">
      <c r="A315">
        <v>220405</v>
      </c>
      <c r="B315">
        <v>1213007</v>
      </c>
      <c r="C315" t="s">
        <v>11</v>
      </c>
      <c r="D315" t="s">
        <v>749</v>
      </c>
      <c r="F315">
        <v>71202</v>
      </c>
      <c r="G315">
        <f t="shared" si="4"/>
        <v>9875</v>
      </c>
      <c r="H315">
        <v>61327</v>
      </c>
    </row>
    <row r="316" spans="1:8" x14ac:dyDescent="0.25">
      <c r="A316">
        <v>220408</v>
      </c>
      <c r="B316">
        <v>1213008</v>
      </c>
      <c r="C316" t="s">
        <v>11</v>
      </c>
      <c r="D316" t="s">
        <v>749</v>
      </c>
      <c r="F316">
        <v>67712</v>
      </c>
      <c r="G316">
        <f t="shared" si="4"/>
        <v>0</v>
      </c>
      <c r="H316">
        <v>67712</v>
      </c>
    </row>
    <row r="317" spans="1:8" x14ac:dyDescent="0.25">
      <c r="A317">
        <v>220409</v>
      </c>
      <c r="B317">
        <v>1213009</v>
      </c>
      <c r="C317" t="s">
        <v>11</v>
      </c>
      <c r="D317" t="s">
        <v>749</v>
      </c>
      <c r="F317">
        <v>57381</v>
      </c>
      <c r="G317">
        <f t="shared" si="4"/>
        <v>8492</v>
      </c>
      <c r="H317">
        <v>48889</v>
      </c>
    </row>
    <row r="318" spans="1:8" x14ac:dyDescent="0.25">
      <c r="A318">
        <v>220478</v>
      </c>
      <c r="B318">
        <v>1213010</v>
      </c>
      <c r="C318" t="s">
        <v>11</v>
      </c>
      <c r="D318" t="s">
        <v>749</v>
      </c>
      <c r="F318">
        <v>30017</v>
      </c>
      <c r="G318">
        <f t="shared" si="4"/>
        <v>19128</v>
      </c>
      <c r="H318">
        <v>10889</v>
      </c>
    </row>
    <row r="319" spans="1:8" x14ac:dyDescent="0.25">
      <c r="A319">
        <v>220483</v>
      </c>
      <c r="B319">
        <v>1213011</v>
      </c>
      <c r="C319" t="s">
        <v>11</v>
      </c>
      <c r="D319" t="s">
        <v>749</v>
      </c>
      <c r="F319">
        <v>111132</v>
      </c>
      <c r="G319">
        <f t="shared" si="4"/>
        <v>57239</v>
      </c>
      <c r="H319">
        <v>53893</v>
      </c>
    </row>
    <row r="320" spans="1:8" x14ac:dyDescent="0.25">
      <c r="A320">
        <v>220488</v>
      </c>
      <c r="B320">
        <v>1213012</v>
      </c>
      <c r="C320" t="s">
        <v>11</v>
      </c>
      <c r="D320" t="s">
        <v>749</v>
      </c>
      <c r="F320">
        <v>137518</v>
      </c>
      <c r="G320">
        <f t="shared" si="4"/>
        <v>58437</v>
      </c>
      <c r="H320">
        <v>79081</v>
      </c>
    </row>
    <row r="321" spans="1:8" x14ac:dyDescent="0.25">
      <c r="A321">
        <v>220512</v>
      </c>
      <c r="B321">
        <v>1213013</v>
      </c>
      <c r="C321" t="s">
        <v>11</v>
      </c>
      <c r="D321" t="s">
        <v>749</v>
      </c>
      <c r="F321">
        <v>39790</v>
      </c>
      <c r="G321">
        <f t="shared" si="4"/>
        <v>17760</v>
      </c>
      <c r="H321">
        <v>22030</v>
      </c>
    </row>
    <row r="322" spans="1:8" x14ac:dyDescent="0.25">
      <c r="A322">
        <v>220514</v>
      </c>
      <c r="B322">
        <v>1213014</v>
      </c>
      <c r="C322" t="s">
        <v>11</v>
      </c>
      <c r="D322" t="s">
        <v>749</v>
      </c>
      <c r="F322">
        <v>78183</v>
      </c>
      <c r="G322">
        <f t="shared" si="4"/>
        <v>35084</v>
      </c>
      <c r="H322">
        <v>43099</v>
      </c>
    </row>
    <row r="323" spans="1:8" x14ac:dyDescent="0.25">
      <c r="A323">
        <v>220515</v>
      </c>
      <c r="B323">
        <v>1213015</v>
      </c>
      <c r="C323" t="s">
        <v>11</v>
      </c>
      <c r="D323" t="s">
        <v>749</v>
      </c>
      <c r="F323">
        <v>59056</v>
      </c>
      <c r="G323">
        <f t="shared" ref="G323:G386" si="5">F323-H323</f>
        <v>26297</v>
      </c>
      <c r="H323">
        <v>32759</v>
      </c>
    </row>
    <row r="324" spans="1:8" x14ac:dyDescent="0.25">
      <c r="A324">
        <v>220517</v>
      </c>
      <c r="B324">
        <v>1213016</v>
      </c>
      <c r="C324" t="s">
        <v>11</v>
      </c>
      <c r="D324" t="s">
        <v>749</v>
      </c>
      <c r="F324">
        <v>94099</v>
      </c>
      <c r="G324">
        <f t="shared" si="5"/>
        <v>41440</v>
      </c>
      <c r="H324">
        <v>52659</v>
      </c>
    </row>
    <row r="325" spans="1:8" x14ac:dyDescent="0.25">
      <c r="A325">
        <v>220520</v>
      </c>
      <c r="B325">
        <v>1213017</v>
      </c>
      <c r="C325" t="s">
        <v>11</v>
      </c>
      <c r="D325" t="s">
        <v>749</v>
      </c>
      <c r="F325">
        <v>49004</v>
      </c>
      <c r="G325">
        <f t="shared" si="5"/>
        <v>21810</v>
      </c>
      <c r="H325">
        <v>27194</v>
      </c>
    </row>
    <row r="326" spans="1:8" x14ac:dyDescent="0.25">
      <c r="A326">
        <v>220522</v>
      </c>
      <c r="B326">
        <v>1213018</v>
      </c>
      <c r="C326" t="s">
        <v>11</v>
      </c>
      <c r="D326" t="s">
        <v>749</v>
      </c>
      <c r="F326">
        <v>78043</v>
      </c>
      <c r="G326">
        <f t="shared" si="5"/>
        <v>34771</v>
      </c>
      <c r="H326">
        <v>43272</v>
      </c>
    </row>
    <row r="327" spans="1:8" x14ac:dyDescent="0.25">
      <c r="A327">
        <v>220523</v>
      </c>
      <c r="B327">
        <v>1213019</v>
      </c>
      <c r="C327" t="s">
        <v>11</v>
      </c>
      <c r="D327" t="s">
        <v>749</v>
      </c>
      <c r="F327">
        <v>59056</v>
      </c>
      <c r="G327">
        <f t="shared" si="5"/>
        <v>26359</v>
      </c>
      <c r="H327">
        <v>32697</v>
      </c>
    </row>
    <row r="328" spans="1:8" x14ac:dyDescent="0.25">
      <c r="A328">
        <v>220543</v>
      </c>
      <c r="B328">
        <v>1213021</v>
      </c>
      <c r="C328" t="s">
        <v>11</v>
      </c>
      <c r="D328" t="s">
        <v>749</v>
      </c>
      <c r="F328">
        <v>214864</v>
      </c>
      <c r="G328">
        <f t="shared" si="5"/>
        <v>192375</v>
      </c>
      <c r="H328">
        <v>22489</v>
      </c>
    </row>
    <row r="329" spans="1:8" x14ac:dyDescent="0.25">
      <c r="A329">
        <v>220544</v>
      </c>
      <c r="B329">
        <v>1213022</v>
      </c>
      <c r="C329" t="s">
        <v>11</v>
      </c>
      <c r="D329" t="s">
        <v>749</v>
      </c>
      <c r="F329">
        <v>438663</v>
      </c>
      <c r="G329">
        <f t="shared" si="5"/>
        <v>392750</v>
      </c>
      <c r="H329">
        <v>45913</v>
      </c>
    </row>
    <row r="330" spans="1:8" x14ac:dyDescent="0.25">
      <c r="A330">
        <v>220545</v>
      </c>
      <c r="B330">
        <v>1213025</v>
      </c>
      <c r="C330" t="s">
        <v>11</v>
      </c>
      <c r="D330" t="s">
        <v>749</v>
      </c>
      <c r="F330">
        <v>111830</v>
      </c>
      <c r="G330">
        <f t="shared" si="5"/>
        <v>100125</v>
      </c>
      <c r="H330">
        <v>11705</v>
      </c>
    </row>
    <row r="331" spans="1:8" x14ac:dyDescent="0.25">
      <c r="A331">
        <v>220555</v>
      </c>
      <c r="B331">
        <v>1213028</v>
      </c>
      <c r="C331" t="s">
        <v>11</v>
      </c>
      <c r="D331" t="s">
        <v>749</v>
      </c>
      <c r="F331">
        <v>209279</v>
      </c>
      <c r="G331">
        <f t="shared" si="5"/>
        <v>187375</v>
      </c>
      <c r="H331">
        <v>21904</v>
      </c>
    </row>
    <row r="332" spans="1:8" x14ac:dyDescent="0.25">
      <c r="A332">
        <v>220536</v>
      </c>
      <c r="B332">
        <v>1213029</v>
      </c>
      <c r="C332" t="s">
        <v>11</v>
      </c>
      <c r="D332" t="s">
        <v>749</v>
      </c>
      <c r="F332">
        <v>68689</v>
      </c>
      <c r="G332">
        <f t="shared" si="5"/>
        <v>11545</v>
      </c>
      <c r="H332">
        <v>57144</v>
      </c>
    </row>
    <row r="333" spans="1:8" x14ac:dyDescent="0.25">
      <c r="A333">
        <v>220569</v>
      </c>
      <c r="B333">
        <v>1213030</v>
      </c>
      <c r="C333" t="s">
        <v>11</v>
      </c>
      <c r="D333" t="s">
        <v>749</v>
      </c>
      <c r="F333">
        <v>19825</v>
      </c>
      <c r="G333">
        <f t="shared" si="5"/>
        <v>0</v>
      </c>
      <c r="H333">
        <v>19825</v>
      </c>
    </row>
    <row r="334" spans="1:8" x14ac:dyDescent="0.25">
      <c r="A334">
        <v>220628</v>
      </c>
      <c r="B334">
        <v>1213031</v>
      </c>
      <c r="C334" t="s">
        <v>11</v>
      </c>
      <c r="D334" t="s">
        <v>749</v>
      </c>
      <c r="F334">
        <v>84605</v>
      </c>
      <c r="G334">
        <f t="shared" si="5"/>
        <v>50505</v>
      </c>
      <c r="H334">
        <v>34100</v>
      </c>
    </row>
    <row r="335" spans="1:8" x14ac:dyDescent="0.25">
      <c r="A335">
        <v>220629</v>
      </c>
      <c r="B335">
        <v>1213032</v>
      </c>
      <c r="C335" t="s">
        <v>11</v>
      </c>
      <c r="D335" t="s">
        <v>749</v>
      </c>
      <c r="F335">
        <v>71761</v>
      </c>
      <c r="G335">
        <f t="shared" si="5"/>
        <v>24190</v>
      </c>
      <c r="H335">
        <v>47571</v>
      </c>
    </row>
    <row r="336" spans="1:8" x14ac:dyDescent="0.25">
      <c r="A336">
        <v>220700</v>
      </c>
      <c r="B336">
        <v>1213036</v>
      </c>
      <c r="C336" t="s">
        <v>11</v>
      </c>
      <c r="D336" t="s">
        <v>749</v>
      </c>
      <c r="F336">
        <v>55147</v>
      </c>
      <c r="G336">
        <f t="shared" si="5"/>
        <v>2111</v>
      </c>
      <c r="H336">
        <v>53036</v>
      </c>
    </row>
    <row r="337" spans="1:8" x14ac:dyDescent="0.25">
      <c r="A337">
        <v>220330</v>
      </c>
      <c r="B337">
        <v>1314002</v>
      </c>
      <c r="C337" t="s">
        <v>11</v>
      </c>
      <c r="D337" t="s">
        <v>749</v>
      </c>
      <c r="F337">
        <v>37835</v>
      </c>
      <c r="G337">
        <f t="shared" si="5"/>
        <v>0</v>
      </c>
      <c r="H337">
        <v>37835</v>
      </c>
    </row>
    <row r="338" spans="1:8" x14ac:dyDescent="0.25">
      <c r="A338">
        <v>220369</v>
      </c>
      <c r="B338">
        <v>1314003</v>
      </c>
      <c r="C338" t="s">
        <v>11</v>
      </c>
      <c r="D338" t="s">
        <v>749</v>
      </c>
      <c r="F338">
        <v>58637</v>
      </c>
      <c r="G338">
        <f t="shared" si="5"/>
        <v>16378</v>
      </c>
      <c r="H338">
        <v>42259</v>
      </c>
    </row>
    <row r="339" spans="1:8" x14ac:dyDescent="0.25">
      <c r="A339">
        <v>220373</v>
      </c>
      <c r="B339">
        <v>1314004</v>
      </c>
      <c r="C339" t="s">
        <v>11</v>
      </c>
      <c r="D339" t="s">
        <v>749</v>
      </c>
      <c r="F339">
        <v>18568</v>
      </c>
      <c r="G339">
        <f t="shared" si="5"/>
        <v>9097</v>
      </c>
      <c r="H339">
        <v>9471</v>
      </c>
    </row>
    <row r="340" spans="1:8" x14ac:dyDescent="0.25">
      <c r="A340">
        <v>220399</v>
      </c>
      <c r="B340">
        <v>1314005</v>
      </c>
      <c r="C340" t="s">
        <v>11</v>
      </c>
      <c r="D340" t="s">
        <v>749</v>
      </c>
      <c r="F340">
        <v>33647</v>
      </c>
      <c r="G340">
        <f t="shared" si="5"/>
        <v>23944</v>
      </c>
      <c r="H340">
        <v>9703</v>
      </c>
    </row>
    <row r="341" spans="1:8" x14ac:dyDescent="0.25">
      <c r="A341">
        <v>220435</v>
      </c>
      <c r="B341">
        <v>1314006</v>
      </c>
      <c r="C341" t="s">
        <v>11</v>
      </c>
      <c r="D341" t="s">
        <v>749</v>
      </c>
      <c r="F341">
        <v>12844</v>
      </c>
      <c r="G341">
        <f t="shared" si="5"/>
        <v>6153</v>
      </c>
      <c r="H341">
        <v>6691</v>
      </c>
    </row>
    <row r="342" spans="1:8" x14ac:dyDescent="0.25">
      <c r="A342">
        <v>220441</v>
      </c>
      <c r="B342">
        <v>1314008</v>
      </c>
      <c r="C342" t="s">
        <v>11</v>
      </c>
      <c r="D342" t="s">
        <v>749</v>
      </c>
      <c r="F342">
        <v>78881</v>
      </c>
      <c r="G342">
        <f t="shared" si="5"/>
        <v>31801</v>
      </c>
      <c r="H342">
        <v>47080</v>
      </c>
    </row>
    <row r="343" spans="1:8" x14ac:dyDescent="0.25">
      <c r="A343">
        <v>220459</v>
      </c>
      <c r="B343">
        <v>1314009</v>
      </c>
      <c r="C343" t="s">
        <v>11</v>
      </c>
      <c r="D343" t="s">
        <v>749</v>
      </c>
      <c r="F343">
        <v>151899</v>
      </c>
      <c r="G343">
        <f t="shared" si="5"/>
        <v>46108</v>
      </c>
      <c r="H343">
        <v>105791</v>
      </c>
    </row>
    <row r="344" spans="1:8" x14ac:dyDescent="0.25">
      <c r="A344">
        <v>220479</v>
      </c>
      <c r="B344">
        <v>1314011</v>
      </c>
      <c r="C344" t="s">
        <v>11</v>
      </c>
      <c r="D344" t="s">
        <v>749</v>
      </c>
      <c r="F344">
        <v>50679</v>
      </c>
      <c r="G344">
        <f t="shared" si="5"/>
        <v>0</v>
      </c>
      <c r="H344">
        <v>50679</v>
      </c>
    </row>
    <row r="345" spans="1:8" x14ac:dyDescent="0.25">
      <c r="A345">
        <v>220485</v>
      </c>
      <c r="B345">
        <v>1314012</v>
      </c>
      <c r="C345" t="s">
        <v>11</v>
      </c>
      <c r="D345" t="s">
        <v>749</v>
      </c>
      <c r="F345">
        <v>141707</v>
      </c>
      <c r="G345">
        <f t="shared" si="5"/>
        <v>28954</v>
      </c>
      <c r="H345">
        <v>112753</v>
      </c>
    </row>
    <row r="346" spans="1:8" x14ac:dyDescent="0.25">
      <c r="A346">
        <v>220489</v>
      </c>
      <c r="B346">
        <v>1314013</v>
      </c>
      <c r="C346" t="s">
        <v>11</v>
      </c>
      <c r="D346" t="s">
        <v>749</v>
      </c>
      <c r="F346">
        <v>57520</v>
      </c>
      <c r="G346">
        <f t="shared" si="5"/>
        <v>0</v>
      </c>
      <c r="H346">
        <v>57520</v>
      </c>
    </row>
    <row r="347" spans="1:8" x14ac:dyDescent="0.25">
      <c r="A347">
        <v>220521</v>
      </c>
      <c r="B347">
        <v>1314014</v>
      </c>
      <c r="C347" t="s">
        <v>11</v>
      </c>
      <c r="D347" t="s">
        <v>749</v>
      </c>
      <c r="F347">
        <v>59754</v>
      </c>
      <c r="G347">
        <f t="shared" si="5"/>
        <v>26609</v>
      </c>
      <c r="H347">
        <v>33145</v>
      </c>
    </row>
    <row r="348" spans="1:8" x14ac:dyDescent="0.25">
      <c r="A348">
        <v>221881</v>
      </c>
      <c r="B348">
        <v>1314015</v>
      </c>
      <c r="C348" t="s">
        <v>11</v>
      </c>
      <c r="D348" t="s">
        <v>749</v>
      </c>
      <c r="F348">
        <v>54360</v>
      </c>
      <c r="G348">
        <f t="shared" si="5"/>
        <v>0</v>
      </c>
      <c r="H348">
        <v>54360</v>
      </c>
    </row>
    <row r="349" spans="1:8" x14ac:dyDescent="0.25">
      <c r="A349">
        <v>220540</v>
      </c>
      <c r="B349">
        <v>1314015</v>
      </c>
      <c r="C349" t="s">
        <v>11</v>
      </c>
      <c r="D349" t="s">
        <v>749</v>
      </c>
      <c r="F349">
        <v>49283</v>
      </c>
      <c r="G349">
        <f t="shared" si="5"/>
        <v>44125</v>
      </c>
      <c r="H349">
        <v>5158</v>
      </c>
    </row>
    <row r="350" spans="1:8" x14ac:dyDescent="0.25">
      <c r="A350">
        <v>220556</v>
      </c>
      <c r="B350">
        <v>1314016</v>
      </c>
      <c r="C350" t="s">
        <v>11</v>
      </c>
      <c r="D350" t="s">
        <v>749</v>
      </c>
      <c r="F350">
        <v>71342</v>
      </c>
      <c r="G350">
        <f t="shared" si="5"/>
        <v>63875</v>
      </c>
      <c r="H350">
        <v>7467</v>
      </c>
    </row>
    <row r="351" spans="1:8" x14ac:dyDescent="0.25">
      <c r="A351">
        <v>220557</v>
      </c>
      <c r="B351">
        <v>1314017</v>
      </c>
      <c r="C351" t="s">
        <v>11</v>
      </c>
      <c r="D351" t="s">
        <v>749</v>
      </c>
      <c r="F351">
        <v>42442</v>
      </c>
      <c r="G351">
        <f t="shared" si="5"/>
        <v>38000</v>
      </c>
      <c r="H351">
        <v>4442</v>
      </c>
    </row>
    <row r="352" spans="1:8" x14ac:dyDescent="0.25">
      <c r="A352">
        <v>220573</v>
      </c>
      <c r="B352">
        <v>1314018</v>
      </c>
      <c r="C352" t="s">
        <v>11</v>
      </c>
      <c r="D352" t="s">
        <v>749</v>
      </c>
      <c r="F352">
        <v>30994</v>
      </c>
      <c r="G352">
        <f t="shared" si="5"/>
        <v>0</v>
      </c>
      <c r="H352">
        <v>30994</v>
      </c>
    </row>
    <row r="353" spans="1:8" x14ac:dyDescent="0.25">
      <c r="A353">
        <v>220575</v>
      </c>
      <c r="B353">
        <v>1314019</v>
      </c>
      <c r="C353" t="s">
        <v>11</v>
      </c>
      <c r="D353" t="s">
        <v>749</v>
      </c>
      <c r="F353">
        <v>75670</v>
      </c>
      <c r="G353">
        <f t="shared" si="5"/>
        <v>47250</v>
      </c>
      <c r="H353">
        <v>28420</v>
      </c>
    </row>
    <row r="354" spans="1:8" x14ac:dyDescent="0.25">
      <c r="A354">
        <v>220604</v>
      </c>
      <c r="B354">
        <v>1314022</v>
      </c>
      <c r="C354" t="s">
        <v>11</v>
      </c>
      <c r="D354" t="s">
        <v>749</v>
      </c>
      <c r="F354">
        <v>115460</v>
      </c>
      <c r="G354">
        <f t="shared" si="5"/>
        <v>53878</v>
      </c>
      <c r="H354">
        <v>61582</v>
      </c>
    </row>
    <row r="355" spans="1:8" x14ac:dyDescent="0.25">
      <c r="A355">
        <v>220640</v>
      </c>
      <c r="B355">
        <v>1314023</v>
      </c>
      <c r="C355" t="s">
        <v>11</v>
      </c>
      <c r="D355" t="s">
        <v>749</v>
      </c>
      <c r="F355">
        <v>87258</v>
      </c>
      <c r="G355">
        <f t="shared" si="5"/>
        <v>48673</v>
      </c>
      <c r="H355">
        <v>38585</v>
      </c>
    </row>
    <row r="356" spans="1:8" x14ac:dyDescent="0.25">
      <c r="A356">
        <v>220657</v>
      </c>
      <c r="B356">
        <v>1314024</v>
      </c>
      <c r="C356" t="s">
        <v>11</v>
      </c>
      <c r="D356" t="s">
        <v>749</v>
      </c>
      <c r="F356">
        <v>60033</v>
      </c>
      <c r="G356">
        <f t="shared" si="5"/>
        <v>53750</v>
      </c>
      <c r="H356">
        <v>6283</v>
      </c>
    </row>
    <row r="357" spans="1:8" x14ac:dyDescent="0.25">
      <c r="A357">
        <v>220672</v>
      </c>
      <c r="B357">
        <v>1314026</v>
      </c>
      <c r="C357" t="s">
        <v>11</v>
      </c>
      <c r="D357" t="s">
        <v>749</v>
      </c>
      <c r="F357">
        <v>88514</v>
      </c>
      <c r="G357">
        <f t="shared" si="5"/>
        <v>79250</v>
      </c>
      <c r="H357">
        <v>9264</v>
      </c>
    </row>
    <row r="358" spans="1:8" x14ac:dyDescent="0.25">
      <c r="A358">
        <v>220673</v>
      </c>
      <c r="B358">
        <v>1314027</v>
      </c>
      <c r="C358" t="s">
        <v>11</v>
      </c>
      <c r="D358" t="s">
        <v>749</v>
      </c>
      <c r="F358">
        <v>65478</v>
      </c>
      <c r="G358">
        <f t="shared" si="5"/>
        <v>58625</v>
      </c>
      <c r="H358">
        <v>6853</v>
      </c>
    </row>
    <row r="359" spans="1:8" x14ac:dyDescent="0.25">
      <c r="A359">
        <v>220676</v>
      </c>
      <c r="B359">
        <v>1314028</v>
      </c>
      <c r="C359" t="s">
        <v>11</v>
      </c>
      <c r="D359" t="s">
        <v>749</v>
      </c>
      <c r="F359">
        <v>36718</v>
      </c>
      <c r="G359">
        <f t="shared" si="5"/>
        <v>26900</v>
      </c>
      <c r="H359">
        <v>9818</v>
      </c>
    </row>
    <row r="360" spans="1:8" x14ac:dyDescent="0.25">
      <c r="A360">
        <v>220649</v>
      </c>
      <c r="B360">
        <v>1314029</v>
      </c>
      <c r="C360" t="s">
        <v>11</v>
      </c>
      <c r="D360" t="s">
        <v>749</v>
      </c>
      <c r="F360">
        <v>94239</v>
      </c>
      <c r="G360">
        <f t="shared" si="5"/>
        <v>50668</v>
      </c>
      <c r="H360">
        <v>43571</v>
      </c>
    </row>
    <row r="361" spans="1:8" x14ac:dyDescent="0.25">
      <c r="A361">
        <v>220593</v>
      </c>
      <c r="B361">
        <v>1314030</v>
      </c>
      <c r="C361" t="s">
        <v>11</v>
      </c>
      <c r="D361" t="s">
        <v>749</v>
      </c>
      <c r="F361">
        <v>34764</v>
      </c>
      <c r="G361">
        <f t="shared" si="5"/>
        <v>0</v>
      </c>
      <c r="H361">
        <v>34764</v>
      </c>
    </row>
    <row r="362" spans="1:8" x14ac:dyDescent="0.25">
      <c r="A362">
        <v>220706</v>
      </c>
      <c r="B362">
        <v>1314031</v>
      </c>
      <c r="C362" t="s">
        <v>11</v>
      </c>
      <c r="D362" t="s">
        <v>749</v>
      </c>
      <c r="F362">
        <v>139613</v>
      </c>
      <c r="G362">
        <f t="shared" si="5"/>
        <v>45253</v>
      </c>
      <c r="H362">
        <v>94360</v>
      </c>
    </row>
    <row r="363" spans="1:8" x14ac:dyDescent="0.25">
      <c r="A363">
        <v>220384</v>
      </c>
      <c r="B363">
        <v>1415002</v>
      </c>
      <c r="C363" t="s">
        <v>11</v>
      </c>
      <c r="D363" t="s">
        <v>749</v>
      </c>
      <c r="F363">
        <v>116158</v>
      </c>
      <c r="G363">
        <f t="shared" si="5"/>
        <v>104000</v>
      </c>
      <c r="H363">
        <v>12158</v>
      </c>
    </row>
    <row r="364" spans="1:8" x14ac:dyDescent="0.25">
      <c r="A364">
        <v>220297</v>
      </c>
      <c r="B364">
        <v>1415007</v>
      </c>
      <c r="C364" t="s">
        <v>11</v>
      </c>
      <c r="D364" t="s">
        <v>749</v>
      </c>
      <c r="F364">
        <v>34065</v>
      </c>
      <c r="G364">
        <f t="shared" si="5"/>
        <v>23693</v>
      </c>
      <c r="H364">
        <v>10372</v>
      </c>
    </row>
    <row r="365" spans="1:8" x14ac:dyDescent="0.25">
      <c r="A365">
        <v>220308</v>
      </c>
      <c r="B365">
        <v>1415008</v>
      </c>
      <c r="C365" t="s">
        <v>11</v>
      </c>
      <c r="D365" t="s">
        <v>749</v>
      </c>
      <c r="F365">
        <v>52774</v>
      </c>
      <c r="G365">
        <f t="shared" si="5"/>
        <v>26744</v>
      </c>
      <c r="H365">
        <v>26030</v>
      </c>
    </row>
    <row r="366" spans="1:8" x14ac:dyDescent="0.25">
      <c r="A366">
        <v>220343</v>
      </c>
      <c r="B366">
        <v>1415009</v>
      </c>
      <c r="C366" t="s">
        <v>11</v>
      </c>
      <c r="D366" t="s">
        <v>749</v>
      </c>
      <c r="F366">
        <v>39929</v>
      </c>
      <c r="G366">
        <f t="shared" si="5"/>
        <v>35750</v>
      </c>
      <c r="H366">
        <v>4179</v>
      </c>
    </row>
    <row r="367" spans="1:8" x14ac:dyDescent="0.25">
      <c r="A367">
        <v>220353</v>
      </c>
      <c r="B367">
        <v>1415010</v>
      </c>
      <c r="C367" t="s">
        <v>11</v>
      </c>
      <c r="D367" t="s">
        <v>749</v>
      </c>
      <c r="F367">
        <v>128444</v>
      </c>
      <c r="G367">
        <f t="shared" si="5"/>
        <v>62501</v>
      </c>
      <c r="H367">
        <v>65943</v>
      </c>
    </row>
    <row r="368" spans="1:8" x14ac:dyDescent="0.25">
      <c r="A368">
        <v>220375</v>
      </c>
      <c r="B368">
        <v>1415011</v>
      </c>
      <c r="C368" t="s">
        <v>11</v>
      </c>
      <c r="D368" t="s">
        <v>749</v>
      </c>
      <c r="F368">
        <v>243205</v>
      </c>
      <c r="G368">
        <f t="shared" si="5"/>
        <v>118976</v>
      </c>
      <c r="H368">
        <v>124229</v>
      </c>
    </row>
    <row r="369" spans="1:8" x14ac:dyDescent="0.25">
      <c r="A369">
        <v>220376</v>
      </c>
      <c r="B369">
        <v>1415012</v>
      </c>
      <c r="C369" t="s">
        <v>11</v>
      </c>
      <c r="D369" t="s">
        <v>749</v>
      </c>
      <c r="F369">
        <v>185545</v>
      </c>
      <c r="G369">
        <f t="shared" si="5"/>
        <v>75519</v>
      </c>
      <c r="H369">
        <v>110026</v>
      </c>
    </row>
    <row r="370" spans="1:8" x14ac:dyDescent="0.25">
      <c r="A370">
        <v>220581</v>
      </c>
      <c r="B370">
        <v>1415013</v>
      </c>
      <c r="C370" t="s">
        <v>11</v>
      </c>
      <c r="D370" t="s">
        <v>749</v>
      </c>
      <c r="F370">
        <v>37277</v>
      </c>
      <c r="G370">
        <f t="shared" si="5"/>
        <v>29517</v>
      </c>
      <c r="H370">
        <v>7760</v>
      </c>
    </row>
    <row r="371" spans="1:8" x14ac:dyDescent="0.25">
      <c r="A371">
        <v>220401</v>
      </c>
      <c r="B371">
        <v>1415015</v>
      </c>
      <c r="C371" t="s">
        <v>11</v>
      </c>
      <c r="D371" t="s">
        <v>749</v>
      </c>
      <c r="F371">
        <v>59335</v>
      </c>
      <c r="G371">
        <f t="shared" si="5"/>
        <v>13216</v>
      </c>
      <c r="H371">
        <v>46119</v>
      </c>
    </row>
    <row r="372" spans="1:8" x14ac:dyDescent="0.25">
      <c r="A372">
        <v>220402</v>
      </c>
      <c r="B372">
        <v>1415016</v>
      </c>
      <c r="C372" t="s">
        <v>11</v>
      </c>
      <c r="D372" t="s">
        <v>749</v>
      </c>
      <c r="F372">
        <v>87956</v>
      </c>
      <c r="G372">
        <f t="shared" si="5"/>
        <v>53048</v>
      </c>
      <c r="H372">
        <v>34908</v>
      </c>
    </row>
    <row r="373" spans="1:8" x14ac:dyDescent="0.25">
      <c r="A373">
        <v>220415</v>
      </c>
      <c r="B373">
        <v>1415018</v>
      </c>
      <c r="C373" t="s">
        <v>11</v>
      </c>
      <c r="D373" t="s">
        <v>749</v>
      </c>
      <c r="F373">
        <v>51098</v>
      </c>
      <c r="G373">
        <f t="shared" si="5"/>
        <v>20994</v>
      </c>
      <c r="H373">
        <v>30104</v>
      </c>
    </row>
    <row r="374" spans="1:8" x14ac:dyDescent="0.25">
      <c r="A374">
        <v>220418</v>
      </c>
      <c r="B374">
        <v>1415019</v>
      </c>
      <c r="C374" t="s">
        <v>11</v>
      </c>
      <c r="D374" t="s">
        <v>749</v>
      </c>
      <c r="F374">
        <v>19406</v>
      </c>
      <c r="G374">
        <f t="shared" si="5"/>
        <v>17375</v>
      </c>
      <c r="H374">
        <v>2031</v>
      </c>
    </row>
    <row r="375" spans="1:8" x14ac:dyDescent="0.25">
      <c r="A375">
        <v>220516</v>
      </c>
      <c r="B375">
        <v>1415021</v>
      </c>
      <c r="C375" t="s">
        <v>11</v>
      </c>
      <c r="D375" t="s">
        <v>749</v>
      </c>
      <c r="F375">
        <v>63245</v>
      </c>
      <c r="G375">
        <f t="shared" si="5"/>
        <v>28229</v>
      </c>
      <c r="H375">
        <v>35016</v>
      </c>
    </row>
    <row r="376" spans="1:8" x14ac:dyDescent="0.25">
      <c r="A376">
        <v>220519</v>
      </c>
      <c r="B376">
        <v>1415022</v>
      </c>
      <c r="C376" t="s">
        <v>11</v>
      </c>
      <c r="D376" t="s">
        <v>749</v>
      </c>
      <c r="F376">
        <v>57939</v>
      </c>
      <c r="G376">
        <f t="shared" si="5"/>
        <v>25799</v>
      </c>
      <c r="H376">
        <v>32140</v>
      </c>
    </row>
    <row r="377" spans="1:8" x14ac:dyDescent="0.25">
      <c r="A377">
        <v>220560</v>
      </c>
      <c r="B377">
        <v>1415025</v>
      </c>
      <c r="C377" t="s">
        <v>11</v>
      </c>
      <c r="D377" t="s">
        <v>749</v>
      </c>
      <c r="F377">
        <v>34484</v>
      </c>
      <c r="G377">
        <f t="shared" si="5"/>
        <v>0</v>
      </c>
      <c r="H377">
        <v>34484</v>
      </c>
    </row>
    <row r="378" spans="1:8" x14ac:dyDescent="0.25">
      <c r="A378">
        <v>220562</v>
      </c>
      <c r="B378">
        <v>1415026</v>
      </c>
      <c r="C378" t="s">
        <v>11</v>
      </c>
      <c r="D378" t="s">
        <v>749</v>
      </c>
      <c r="F378">
        <v>75949</v>
      </c>
      <c r="G378">
        <f t="shared" si="5"/>
        <v>9856</v>
      </c>
      <c r="H378">
        <v>66093</v>
      </c>
    </row>
    <row r="379" spans="1:8" x14ac:dyDescent="0.25">
      <c r="A379">
        <v>220606</v>
      </c>
      <c r="B379">
        <v>1415029</v>
      </c>
      <c r="C379" t="s">
        <v>11</v>
      </c>
      <c r="D379" t="s">
        <v>749</v>
      </c>
      <c r="F379">
        <v>84466</v>
      </c>
      <c r="G379">
        <f t="shared" si="5"/>
        <v>75625</v>
      </c>
      <c r="H379">
        <v>8841</v>
      </c>
    </row>
    <row r="380" spans="1:8" x14ac:dyDescent="0.25">
      <c r="A380">
        <v>220632</v>
      </c>
      <c r="B380">
        <v>1415031</v>
      </c>
      <c r="C380" t="s">
        <v>11</v>
      </c>
      <c r="D380" t="s">
        <v>749</v>
      </c>
      <c r="F380">
        <v>88096</v>
      </c>
      <c r="G380">
        <f t="shared" si="5"/>
        <v>60516</v>
      </c>
      <c r="H380">
        <v>27580</v>
      </c>
    </row>
    <row r="381" spans="1:8" x14ac:dyDescent="0.25">
      <c r="A381">
        <v>220650</v>
      </c>
      <c r="B381">
        <v>1415032</v>
      </c>
      <c r="C381" t="s">
        <v>11</v>
      </c>
      <c r="D381" t="s">
        <v>749</v>
      </c>
      <c r="F381">
        <v>54449</v>
      </c>
      <c r="G381">
        <f t="shared" si="5"/>
        <v>44209</v>
      </c>
      <c r="H381">
        <v>10240</v>
      </c>
    </row>
    <row r="382" spans="1:8" x14ac:dyDescent="0.25">
      <c r="A382">
        <v>220658</v>
      </c>
      <c r="B382">
        <v>1415034</v>
      </c>
      <c r="C382" t="s">
        <v>11</v>
      </c>
      <c r="D382" t="s">
        <v>749</v>
      </c>
      <c r="F382">
        <v>37416</v>
      </c>
      <c r="G382">
        <f t="shared" si="5"/>
        <v>23729</v>
      </c>
      <c r="H382">
        <v>13687</v>
      </c>
    </row>
    <row r="383" spans="1:8" x14ac:dyDescent="0.25">
      <c r="A383">
        <v>220671</v>
      </c>
      <c r="B383">
        <v>1415035</v>
      </c>
      <c r="C383" t="s">
        <v>11</v>
      </c>
      <c r="D383" t="s">
        <v>749</v>
      </c>
      <c r="F383">
        <v>78881</v>
      </c>
      <c r="G383">
        <f t="shared" si="5"/>
        <v>70625</v>
      </c>
      <c r="H383">
        <v>8256</v>
      </c>
    </row>
    <row r="384" spans="1:8" x14ac:dyDescent="0.25">
      <c r="A384">
        <v>220680</v>
      </c>
      <c r="B384">
        <v>1415036</v>
      </c>
      <c r="C384" t="s">
        <v>11</v>
      </c>
      <c r="D384" t="s">
        <v>749</v>
      </c>
      <c r="F384">
        <v>76229</v>
      </c>
      <c r="G384">
        <f t="shared" si="5"/>
        <v>41907</v>
      </c>
      <c r="H384">
        <v>34322</v>
      </c>
    </row>
    <row r="385" spans="1:8" x14ac:dyDescent="0.25">
      <c r="A385">
        <v>220683</v>
      </c>
      <c r="B385">
        <v>1415037</v>
      </c>
      <c r="C385" t="s">
        <v>11</v>
      </c>
      <c r="D385" t="s">
        <v>749</v>
      </c>
      <c r="F385">
        <v>85164</v>
      </c>
      <c r="G385">
        <f t="shared" si="5"/>
        <v>0</v>
      </c>
      <c r="H385">
        <v>85164</v>
      </c>
    </row>
    <row r="386" spans="1:8" x14ac:dyDescent="0.25">
      <c r="A386">
        <v>220385</v>
      </c>
      <c r="B386">
        <v>1516002</v>
      </c>
      <c r="C386" t="s">
        <v>11</v>
      </c>
      <c r="D386" t="s">
        <v>749</v>
      </c>
      <c r="F386">
        <v>139194</v>
      </c>
      <c r="G386">
        <f t="shared" si="5"/>
        <v>124625</v>
      </c>
      <c r="H386">
        <v>14569</v>
      </c>
    </row>
    <row r="387" spans="1:8" x14ac:dyDescent="0.25">
      <c r="A387">
        <v>220298</v>
      </c>
      <c r="B387">
        <v>1516006</v>
      </c>
      <c r="C387" t="s">
        <v>11</v>
      </c>
      <c r="D387" t="s">
        <v>749</v>
      </c>
      <c r="F387">
        <v>33367</v>
      </c>
      <c r="G387">
        <f t="shared" ref="G387:G450" si="6">F387-H387</f>
        <v>21492</v>
      </c>
      <c r="H387">
        <v>11875</v>
      </c>
    </row>
    <row r="388" spans="1:8" x14ac:dyDescent="0.25">
      <c r="A388">
        <v>220306</v>
      </c>
      <c r="B388">
        <v>1516007</v>
      </c>
      <c r="C388" t="s">
        <v>11</v>
      </c>
      <c r="D388" t="s">
        <v>749</v>
      </c>
      <c r="F388">
        <v>71901</v>
      </c>
      <c r="G388">
        <f t="shared" si="6"/>
        <v>64375</v>
      </c>
      <c r="H388">
        <v>7526</v>
      </c>
    </row>
    <row r="389" spans="1:8" x14ac:dyDescent="0.25">
      <c r="A389">
        <v>220318</v>
      </c>
      <c r="B389">
        <v>1516008</v>
      </c>
      <c r="C389" t="s">
        <v>11</v>
      </c>
      <c r="D389" t="s">
        <v>749</v>
      </c>
      <c r="F389">
        <v>63803</v>
      </c>
      <c r="G389">
        <f t="shared" si="6"/>
        <v>0</v>
      </c>
      <c r="H389">
        <v>63803</v>
      </c>
    </row>
    <row r="390" spans="1:8" x14ac:dyDescent="0.25">
      <c r="A390">
        <v>220338</v>
      </c>
      <c r="B390">
        <v>1516012</v>
      </c>
      <c r="C390" t="s">
        <v>11</v>
      </c>
      <c r="D390" t="s">
        <v>749</v>
      </c>
      <c r="F390">
        <v>80975</v>
      </c>
      <c r="G390">
        <f t="shared" si="6"/>
        <v>27</v>
      </c>
      <c r="H390">
        <v>80948</v>
      </c>
    </row>
    <row r="391" spans="1:8" x14ac:dyDescent="0.25">
      <c r="A391">
        <v>220339</v>
      </c>
      <c r="B391">
        <v>1516013</v>
      </c>
      <c r="C391" t="s">
        <v>11</v>
      </c>
      <c r="D391" t="s">
        <v>749</v>
      </c>
      <c r="F391">
        <v>62826</v>
      </c>
      <c r="G391">
        <f t="shared" si="6"/>
        <v>0</v>
      </c>
      <c r="H391">
        <v>62826</v>
      </c>
    </row>
    <row r="392" spans="1:8" x14ac:dyDescent="0.25">
      <c r="A392">
        <v>220393</v>
      </c>
      <c r="B392">
        <v>1516014</v>
      </c>
      <c r="C392" t="s">
        <v>11</v>
      </c>
      <c r="D392" t="s">
        <v>749</v>
      </c>
      <c r="F392">
        <v>85024</v>
      </c>
      <c r="G392">
        <f t="shared" si="6"/>
        <v>34794</v>
      </c>
      <c r="H392">
        <v>50230</v>
      </c>
    </row>
    <row r="393" spans="1:8" x14ac:dyDescent="0.25">
      <c r="A393">
        <v>220578</v>
      </c>
      <c r="B393">
        <v>1516015</v>
      </c>
      <c r="C393" t="s">
        <v>11</v>
      </c>
      <c r="D393" t="s">
        <v>749</v>
      </c>
      <c r="F393">
        <v>33786</v>
      </c>
      <c r="G393">
        <f t="shared" si="6"/>
        <v>20447</v>
      </c>
      <c r="H393">
        <v>13339</v>
      </c>
    </row>
    <row r="394" spans="1:8" x14ac:dyDescent="0.25">
      <c r="A394">
        <v>220482</v>
      </c>
      <c r="B394">
        <v>1516017</v>
      </c>
      <c r="C394" t="s">
        <v>11</v>
      </c>
      <c r="D394" t="s">
        <v>749</v>
      </c>
      <c r="F394">
        <v>512378</v>
      </c>
      <c r="G394">
        <f t="shared" si="6"/>
        <v>214787</v>
      </c>
      <c r="H394">
        <v>297591</v>
      </c>
    </row>
    <row r="395" spans="1:8" x14ac:dyDescent="0.25">
      <c r="A395">
        <v>220352</v>
      </c>
      <c r="B395">
        <v>1516018</v>
      </c>
      <c r="C395" t="s">
        <v>11</v>
      </c>
      <c r="D395" t="s">
        <v>749</v>
      </c>
      <c r="F395">
        <v>616390</v>
      </c>
      <c r="G395">
        <f t="shared" si="6"/>
        <v>551875</v>
      </c>
      <c r="H395">
        <v>64515</v>
      </c>
    </row>
    <row r="396" spans="1:8" x14ac:dyDescent="0.25">
      <c r="A396">
        <v>220502</v>
      </c>
      <c r="B396">
        <v>1516019</v>
      </c>
      <c r="C396" t="s">
        <v>11</v>
      </c>
      <c r="D396" t="s">
        <v>749</v>
      </c>
      <c r="F396">
        <v>80696</v>
      </c>
      <c r="G396">
        <f t="shared" si="6"/>
        <v>59593</v>
      </c>
      <c r="H396">
        <v>21103</v>
      </c>
    </row>
    <row r="397" spans="1:8" x14ac:dyDescent="0.25">
      <c r="A397">
        <v>220503</v>
      </c>
      <c r="B397">
        <v>1516020</v>
      </c>
      <c r="C397" t="s">
        <v>11</v>
      </c>
      <c r="D397" t="s">
        <v>749</v>
      </c>
      <c r="F397">
        <v>49842</v>
      </c>
      <c r="G397">
        <f t="shared" si="6"/>
        <v>44625</v>
      </c>
      <c r="H397">
        <v>5217</v>
      </c>
    </row>
    <row r="398" spans="1:8" x14ac:dyDescent="0.25">
      <c r="A398">
        <v>220551</v>
      </c>
      <c r="B398">
        <v>1516022</v>
      </c>
      <c r="C398" t="s">
        <v>11</v>
      </c>
      <c r="D398" t="s">
        <v>749</v>
      </c>
      <c r="F398">
        <v>4049</v>
      </c>
      <c r="G398">
        <f t="shared" si="6"/>
        <v>3625</v>
      </c>
      <c r="H398">
        <v>424</v>
      </c>
    </row>
    <row r="399" spans="1:8" x14ac:dyDescent="0.25">
      <c r="A399">
        <v>220586</v>
      </c>
      <c r="B399">
        <v>1516023</v>
      </c>
      <c r="C399" t="s">
        <v>11</v>
      </c>
      <c r="D399" t="s">
        <v>749</v>
      </c>
      <c r="F399">
        <v>22198</v>
      </c>
      <c r="G399">
        <f t="shared" si="6"/>
        <v>8557</v>
      </c>
      <c r="H399">
        <v>13641</v>
      </c>
    </row>
    <row r="400" spans="1:8" x14ac:dyDescent="0.25">
      <c r="A400">
        <v>220370</v>
      </c>
      <c r="B400">
        <v>1516024</v>
      </c>
      <c r="C400" t="s">
        <v>11</v>
      </c>
      <c r="D400" t="s">
        <v>749</v>
      </c>
      <c r="F400">
        <v>74414</v>
      </c>
      <c r="G400">
        <f t="shared" si="6"/>
        <v>66625</v>
      </c>
      <c r="H400">
        <v>7789</v>
      </c>
    </row>
    <row r="401" spans="1:8" x14ac:dyDescent="0.25">
      <c r="A401">
        <v>220619</v>
      </c>
      <c r="B401">
        <v>1516025</v>
      </c>
      <c r="C401" t="s">
        <v>11</v>
      </c>
      <c r="D401" t="s">
        <v>749</v>
      </c>
      <c r="F401">
        <v>32111</v>
      </c>
      <c r="G401">
        <f t="shared" si="6"/>
        <v>20173</v>
      </c>
      <c r="H401">
        <v>11938</v>
      </c>
    </row>
    <row r="402" spans="1:8" x14ac:dyDescent="0.25">
      <c r="A402">
        <v>220605</v>
      </c>
      <c r="B402">
        <v>1516027</v>
      </c>
      <c r="C402" t="s">
        <v>11</v>
      </c>
      <c r="D402" t="s">
        <v>749</v>
      </c>
      <c r="F402">
        <v>80417</v>
      </c>
      <c r="G402">
        <f t="shared" si="6"/>
        <v>17508</v>
      </c>
      <c r="H402">
        <v>62909</v>
      </c>
    </row>
    <row r="403" spans="1:8" x14ac:dyDescent="0.25">
      <c r="A403">
        <v>220637</v>
      </c>
      <c r="B403">
        <v>1516031</v>
      </c>
      <c r="C403" t="s">
        <v>11</v>
      </c>
      <c r="D403" t="s">
        <v>749</v>
      </c>
      <c r="F403">
        <v>43420</v>
      </c>
      <c r="G403">
        <f t="shared" si="6"/>
        <v>38875</v>
      </c>
      <c r="H403">
        <v>4545</v>
      </c>
    </row>
    <row r="404" spans="1:8" x14ac:dyDescent="0.25">
      <c r="A404">
        <v>220644</v>
      </c>
      <c r="B404">
        <v>1516032</v>
      </c>
      <c r="C404" t="s">
        <v>11</v>
      </c>
      <c r="D404" t="s">
        <v>749</v>
      </c>
      <c r="F404">
        <v>161253</v>
      </c>
      <c r="G404">
        <f t="shared" si="6"/>
        <v>144375</v>
      </c>
      <c r="H404">
        <v>16878</v>
      </c>
    </row>
    <row r="405" spans="1:8" x14ac:dyDescent="0.25">
      <c r="A405">
        <v>220652</v>
      </c>
      <c r="B405">
        <v>1516034</v>
      </c>
      <c r="C405" t="s">
        <v>11</v>
      </c>
      <c r="D405" t="s">
        <v>749</v>
      </c>
      <c r="F405">
        <v>162370</v>
      </c>
      <c r="G405">
        <f t="shared" si="6"/>
        <v>126396</v>
      </c>
      <c r="H405">
        <v>35974</v>
      </c>
    </row>
    <row r="406" spans="1:8" x14ac:dyDescent="0.25">
      <c r="A406">
        <v>220656</v>
      </c>
      <c r="B406">
        <v>1516035</v>
      </c>
      <c r="C406" t="s">
        <v>11</v>
      </c>
      <c r="D406" t="s">
        <v>749</v>
      </c>
      <c r="F406">
        <v>101359</v>
      </c>
      <c r="G406">
        <f t="shared" si="6"/>
        <v>0</v>
      </c>
      <c r="H406">
        <v>101359</v>
      </c>
    </row>
    <row r="407" spans="1:8" x14ac:dyDescent="0.25">
      <c r="A407">
        <v>220646</v>
      </c>
      <c r="B407">
        <v>1516036</v>
      </c>
      <c r="C407" t="s">
        <v>11</v>
      </c>
      <c r="D407" t="s">
        <v>749</v>
      </c>
      <c r="F407">
        <v>91307</v>
      </c>
      <c r="G407">
        <f t="shared" si="6"/>
        <v>81750</v>
      </c>
      <c r="H407">
        <v>9557</v>
      </c>
    </row>
    <row r="408" spans="1:8" x14ac:dyDescent="0.25">
      <c r="A408">
        <v>220686</v>
      </c>
      <c r="B408">
        <v>1516038</v>
      </c>
      <c r="C408" t="s">
        <v>11</v>
      </c>
      <c r="D408" t="s">
        <v>749</v>
      </c>
      <c r="F408">
        <v>48446</v>
      </c>
      <c r="G408">
        <f t="shared" si="6"/>
        <v>43375</v>
      </c>
      <c r="H408">
        <v>5071</v>
      </c>
    </row>
    <row r="409" spans="1:8" x14ac:dyDescent="0.25">
      <c r="A409">
        <v>220687</v>
      </c>
      <c r="B409">
        <v>1516039</v>
      </c>
      <c r="C409" t="s">
        <v>11</v>
      </c>
      <c r="D409" t="s">
        <v>749</v>
      </c>
      <c r="F409">
        <v>30436</v>
      </c>
      <c r="G409">
        <f t="shared" si="6"/>
        <v>0</v>
      </c>
      <c r="H409">
        <v>30436</v>
      </c>
    </row>
    <row r="410" spans="1:8" x14ac:dyDescent="0.25">
      <c r="A410">
        <v>220695</v>
      </c>
      <c r="B410">
        <v>1516042</v>
      </c>
      <c r="C410" t="s">
        <v>11</v>
      </c>
      <c r="D410" t="s">
        <v>749</v>
      </c>
      <c r="F410">
        <v>45514</v>
      </c>
      <c r="G410">
        <f t="shared" si="6"/>
        <v>0</v>
      </c>
      <c r="H410">
        <v>45514</v>
      </c>
    </row>
    <row r="411" spans="1:8" x14ac:dyDescent="0.25">
      <c r="A411">
        <v>220701</v>
      </c>
      <c r="B411">
        <v>1516043</v>
      </c>
      <c r="C411" t="s">
        <v>11</v>
      </c>
      <c r="D411" t="s">
        <v>749</v>
      </c>
      <c r="F411">
        <v>21919</v>
      </c>
      <c r="G411">
        <f t="shared" si="6"/>
        <v>19625</v>
      </c>
      <c r="H411">
        <v>2294</v>
      </c>
    </row>
    <row r="412" spans="1:8" x14ac:dyDescent="0.25">
      <c r="A412">
        <v>220321</v>
      </c>
      <c r="B412">
        <v>1516044</v>
      </c>
      <c r="C412" t="s">
        <v>11</v>
      </c>
      <c r="D412" t="s">
        <v>749</v>
      </c>
      <c r="F412">
        <v>54728</v>
      </c>
      <c r="G412">
        <f t="shared" si="6"/>
        <v>0</v>
      </c>
      <c r="H412">
        <v>54728</v>
      </c>
    </row>
    <row r="413" spans="1:8" x14ac:dyDescent="0.25">
      <c r="A413">
        <v>220704</v>
      </c>
      <c r="B413">
        <v>1516045</v>
      </c>
      <c r="C413" t="s">
        <v>11</v>
      </c>
      <c r="D413" t="s">
        <v>749</v>
      </c>
      <c r="F413">
        <v>38114</v>
      </c>
      <c r="G413">
        <f t="shared" si="6"/>
        <v>4705</v>
      </c>
      <c r="H413">
        <v>33409</v>
      </c>
    </row>
    <row r="414" spans="1:8" x14ac:dyDescent="0.25">
      <c r="A414">
        <v>220705</v>
      </c>
      <c r="B414">
        <v>1516046</v>
      </c>
      <c r="C414" t="s">
        <v>11</v>
      </c>
      <c r="D414" t="s">
        <v>749</v>
      </c>
      <c r="F414">
        <v>122021</v>
      </c>
      <c r="G414">
        <f t="shared" si="6"/>
        <v>85121</v>
      </c>
      <c r="H414">
        <v>36900</v>
      </c>
    </row>
    <row r="415" spans="1:8" x14ac:dyDescent="0.25">
      <c r="A415">
        <v>220440</v>
      </c>
      <c r="B415">
        <v>1516047</v>
      </c>
      <c r="C415" t="s">
        <v>11</v>
      </c>
      <c r="D415" t="s">
        <v>749</v>
      </c>
      <c r="F415">
        <v>51936</v>
      </c>
      <c r="G415">
        <f t="shared" si="6"/>
        <v>27841</v>
      </c>
      <c r="H415">
        <v>24095</v>
      </c>
    </row>
    <row r="416" spans="1:8" x14ac:dyDescent="0.25">
      <c r="A416">
        <v>220609</v>
      </c>
      <c r="B416">
        <v>1516050</v>
      </c>
      <c r="C416" t="s">
        <v>11</v>
      </c>
      <c r="D416" t="s">
        <v>749</v>
      </c>
      <c r="F416">
        <v>325577</v>
      </c>
      <c r="G416">
        <f t="shared" si="6"/>
        <v>187524</v>
      </c>
      <c r="H416">
        <v>138053</v>
      </c>
    </row>
    <row r="417" spans="1:8" x14ac:dyDescent="0.25">
      <c r="A417">
        <v>220320</v>
      </c>
      <c r="B417">
        <v>1617001</v>
      </c>
      <c r="C417" t="s">
        <v>11</v>
      </c>
      <c r="D417" t="s">
        <v>749</v>
      </c>
      <c r="F417">
        <v>35880</v>
      </c>
      <c r="G417">
        <f t="shared" si="6"/>
        <v>0</v>
      </c>
      <c r="H417">
        <v>35880</v>
      </c>
    </row>
    <row r="418" spans="1:8" x14ac:dyDescent="0.25">
      <c r="A418">
        <v>220327</v>
      </c>
      <c r="B418">
        <v>1617002</v>
      </c>
      <c r="C418" t="s">
        <v>11</v>
      </c>
      <c r="D418" t="s">
        <v>749</v>
      </c>
      <c r="F418">
        <v>80277</v>
      </c>
      <c r="G418">
        <f t="shared" si="6"/>
        <v>15824</v>
      </c>
      <c r="H418">
        <v>64453</v>
      </c>
    </row>
    <row r="419" spans="1:8" x14ac:dyDescent="0.25">
      <c r="A419">
        <v>220354</v>
      </c>
      <c r="B419">
        <v>1617003</v>
      </c>
      <c r="C419" t="s">
        <v>11</v>
      </c>
      <c r="D419" t="s">
        <v>749</v>
      </c>
      <c r="F419">
        <v>114482</v>
      </c>
      <c r="G419">
        <f t="shared" si="6"/>
        <v>75453</v>
      </c>
      <c r="H419">
        <v>39029</v>
      </c>
    </row>
    <row r="420" spans="1:8" x14ac:dyDescent="0.25">
      <c r="A420">
        <v>220403</v>
      </c>
      <c r="B420">
        <v>1617004</v>
      </c>
      <c r="C420" t="s">
        <v>11</v>
      </c>
      <c r="D420" t="s">
        <v>749</v>
      </c>
      <c r="F420">
        <v>46910</v>
      </c>
      <c r="G420">
        <f t="shared" si="6"/>
        <v>5600</v>
      </c>
      <c r="H420">
        <v>41310</v>
      </c>
    </row>
    <row r="421" spans="1:8" x14ac:dyDescent="0.25">
      <c r="A421">
        <v>220410</v>
      </c>
      <c r="B421">
        <v>1617005</v>
      </c>
      <c r="C421" t="s">
        <v>11</v>
      </c>
      <c r="D421" t="s">
        <v>749</v>
      </c>
      <c r="F421">
        <v>160834</v>
      </c>
      <c r="G421">
        <f t="shared" si="6"/>
        <v>96678</v>
      </c>
      <c r="H421">
        <v>64156</v>
      </c>
    </row>
    <row r="422" spans="1:8" x14ac:dyDescent="0.25">
      <c r="A422">
        <v>220433</v>
      </c>
      <c r="B422">
        <v>1617006</v>
      </c>
      <c r="C422" t="s">
        <v>11</v>
      </c>
      <c r="D422" t="s">
        <v>749</v>
      </c>
      <c r="F422">
        <v>43420</v>
      </c>
      <c r="G422">
        <f t="shared" si="6"/>
        <v>0</v>
      </c>
      <c r="H422">
        <v>43420</v>
      </c>
    </row>
    <row r="423" spans="1:8" x14ac:dyDescent="0.25">
      <c r="A423">
        <v>220454</v>
      </c>
      <c r="B423">
        <v>1617007</v>
      </c>
      <c r="C423" t="s">
        <v>11</v>
      </c>
      <c r="D423" t="s">
        <v>749</v>
      </c>
      <c r="F423">
        <v>11867</v>
      </c>
      <c r="G423">
        <f t="shared" si="6"/>
        <v>0</v>
      </c>
      <c r="H423">
        <v>11867</v>
      </c>
    </row>
    <row r="424" spans="1:8" x14ac:dyDescent="0.25">
      <c r="A424">
        <v>220455</v>
      </c>
      <c r="B424">
        <v>1617008</v>
      </c>
      <c r="C424" t="s">
        <v>11</v>
      </c>
      <c r="D424" t="s">
        <v>749</v>
      </c>
      <c r="F424">
        <v>196714</v>
      </c>
      <c r="G424">
        <f t="shared" si="6"/>
        <v>0</v>
      </c>
      <c r="H424">
        <v>196714</v>
      </c>
    </row>
    <row r="425" spans="1:8" x14ac:dyDescent="0.25">
      <c r="A425">
        <v>220675</v>
      </c>
      <c r="B425">
        <v>1617011</v>
      </c>
      <c r="C425" t="s">
        <v>11</v>
      </c>
      <c r="D425" t="s">
        <v>749</v>
      </c>
      <c r="F425">
        <v>72738</v>
      </c>
      <c r="G425">
        <f t="shared" si="6"/>
        <v>43819</v>
      </c>
      <c r="H425">
        <v>28919</v>
      </c>
    </row>
    <row r="426" spans="1:8" x14ac:dyDescent="0.25">
      <c r="A426">
        <v>220710</v>
      </c>
      <c r="B426">
        <v>1617013</v>
      </c>
      <c r="C426" t="s">
        <v>11</v>
      </c>
      <c r="D426" t="s">
        <v>749</v>
      </c>
      <c r="F426">
        <v>34065</v>
      </c>
      <c r="G426">
        <f t="shared" si="6"/>
        <v>30500</v>
      </c>
      <c r="H426">
        <v>3565</v>
      </c>
    </row>
    <row r="427" spans="1:8" x14ac:dyDescent="0.25">
      <c r="A427">
        <v>220319</v>
      </c>
      <c r="B427">
        <v>1617014</v>
      </c>
      <c r="C427" t="s">
        <v>11</v>
      </c>
      <c r="D427" t="s">
        <v>749</v>
      </c>
      <c r="F427">
        <v>54030</v>
      </c>
      <c r="G427">
        <f t="shared" si="6"/>
        <v>41077</v>
      </c>
      <c r="H427">
        <v>12953</v>
      </c>
    </row>
    <row r="428" spans="1:8" x14ac:dyDescent="0.25">
      <c r="A428">
        <v>220655</v>
      </c>
      <c r="B428">
        <v>1617015</v>
      </c>
      <c r="C428" t="s">
        <v>11</v>
      </c>
      <c r="D428" t="s">
        <v>749</v>
      </c>
      <c r="F428">
        <v>27364</v>
      </c>
      <c r="G428">
        <f t="shared" si="6"/>
        <v>7350</v>
      </c>
      <c r="H428">
        <v>20014</v>
      </c>
    </row>
    <row r="429" spans="1:8" x14ac:dyDescent="0.25">
      <c r="A429">
        <v>220389</v>
      </c>
      <c r="B429">
        <v>1617016</v>
      </c>
      <c r="C429" t="s">
        <v>11</v>
      </c>
      <c r="D429" t="s">
        <v>749</v>
      </c>
      <c r="F429">
        <v>64222</v>
      </c>
      <c r="G429">
        <f t="shared" si="6"/>
        <v>22212</v>
      </c>
      <c r="H429">
        <v>42010</v>
      </c>
    </row>
    <row r="430" spans="1:8" x14ac:dyDescent="0.25">
      <c r="A430">
        <v>220396</v>
      </c>
      <c r="B430">
        <v>1617018</v>
      </c>
      <c r="C430" t="s">
        <v>11</v>
      </c>
      <c r="D430" t="s">
        <v>749</v>
      </c>
      <c r="F430">
        <v>80417</v>
      </c>
      <c r="G430">
        <f t="shared" si="6"/>
        <v>35855</v>
      </c>
      <c r="H430">
        <v>44562</v>
      </c>
    </row>
    <row r="431" spans="1:8" x14ac:dyDescent="0.25">
      <c r="A431">
        <v>220579</v>
      </c>
      <c r="B431">
        <v>1617019</v>
      </c>
      <c r="C431" t="s">
        <v>11</v>
      </c>
      <c r="D431" t="s">
        <v>749</v>
      </c>
      <c r="F431">
        <v>115599</v>
      </c>
      <c r="G431">
        <f t="shared" si="6"/>
        <v>57718</v>
      </c>
      <c r="H431">
        <v>57881</v>
      </c>
    </row>
    <row r="432" spans="1:8" x14ac:dyDescent="0.25">
      <c r="A432">
        <v>220426</v>
      </c>
      <c r="B432">
        <v>1617021</v>
      </c>
      <c r="C432" t="s">
        <v>11</v>
      </c>
      <c r="D432" t="s">
        <v>749</v>
      </c>
      <c r="F432">
        <v>48725</v>
      </c>
      <c r="G432">
        <f t="shared" si="6"/>
        <v>0</v>
      </c>
      <c r="H432">
        <v>48725</v>
      </c>
    </row>
    <row r="433" spans="1:8" x14ac:dyDescent="0.25">
      <c r="A433">
        <v>220427</v>
      </c>
      <c r="B433">
        <v>1617023</v>
      </c>
      <c r="C433" t="s">
        <v>11</v>
      </c>
      <c r="D433" t="s">
        <v>749</v>
      </c>
      <c r="F433">
        <v>142824</v>
      </c>
      <c r="G433">
        <f t="shared" si="6"/>
        <v>127875</v>
      </c>
      <c r="H433">
        <v>14949</v>
      </c>
    </row>
    <row r="434" spans="1:8" x14ac:dyDescent="0.25">
      <c r="A434">
        <v>220558</v>
      </c>
      <c r="B434">
        <v>1617026</v>
      </c>
      <c r="C434" t="s">
        <v>11</v>
      </c>
      <c r="D434" t="s">
        <v>749</v>
      </c>
      <c r="F434">
        <v>90050</v>
      </c>
      <c r="G434">
        <f t="shared" si="6"/>
        <v>80625</v>
      </c>
      <c r="H434">
        <v>9425</v>
      </c>
    </row>
    <row r="435" spans="1:8" x14ac:dyDescent="0.25">
      <c r="A435">
        <v>220583</v>
      </c>
      <c r="B435">
        <v>1617027</v>
      </c>
      <c r="C435" t="s">
        <v>11</v>
      </c>
      <c r="D435" t="s">
        <v>749</v>
      </c>
      <c r="F435">
        <v>33088</v>
      </c>
      <c r="G435">
        <f t="shared" si="6"/>
        <v>21752</v>
      </c>
      <c r="H435">
        <v>11336</v>
      </c>
    </row>
    <row r="436" spans="1:8" x14ac:dyDescent="0.25">
      <c r="A436">
        <v>220603</v>
      </c>
      <c r="B436">
        <v>1617028</v>
      </c>
      <c r="C436" t="s">
        <v>11</v>
      </c>
      <c r="D436" t="s">
        <v>749</v>
      </c>
      <c r="F436">
        <v>94657</v>
      </c>
      <c r="G436">
        <f t="shared" si="6"/>
        <v>51505</v>
      </c>
      <c r="H436">
        <v>43152</v>
      </c>
    </row>
    <row r="437" spans="1:8" x14ac:dyDescent="0.25">
      <c r="A437">
        <v>220638</v>
      </c>
      <c r="B437">
        <v>1617033</v>
      </c>
      <c r="C437" t="s">
        <v>11</v>
      </c>
      <c r="D437" t="s">
        <v>749</v>
      </c>
      <c r="F437">
        <v>86001</v>
      </c>
      <c r="G437">
        <f t="shared" si="6"/>
        <v>47779</v>
      </c>
      <c r="H437">
        <v>38222</v>
      </c>
    </row>
    <row r="438" spans="1:8" x14ac:dyDescent="0.25">
      <c r="A438">
        <v>220633</v>
      </c>
      <c r="B438">
        <v>1617034</v>
      </c>
      <c r="C438" t="s">
        <v>11</v>
      </c>
      <c r="D438" t="s">
        <v>749</v>
      </c>
      <c r="F438">
        <v>85722</v>
      </c>
      <c r="G438">
        <f t="shared" si="6"/>
        <v>72938</v>
      </c>
      <c r="H438">
        <v>12784</v>
      </c>
    </row>
    <row r="439" spans="1:8" x14ac:dyDescent="0.25">
      <c r="A439">
        <v>220662</v>
      </c>
      <c r="B439">
        <v>1617035</v>
      </c>
      <c r="C439" t="s">
        <v>11</v>
      </c>
      <c r="D439" t="s">
        <v>749</v>
      </c>
      <c r="F439">
        <v>56264</v>
      </c>
      <c r="G439">
        <f t="shared" si="6"/>
        <v>30931</v>
      </c>
      <c r="H439">
        <v>25333</v>
      </c>
    </row>
    <row r="440" spans="1:8" x14ac:dyDescent="0.25">
      <c r="A440">
        <v>220653</v>
      </c>
      <c r="B440">
        <v>1617037</v>
      </c>
      <c r="C440" t="s">
        <v>11</v>
      </c>
      <c r="D440" t="s">
        <v>749</v>
      </c>
      <c r="F440">
        <v>70504</v>
      </c>
      <c r="G440">
        <f t="shared" si="6"/>
        <v>21220</v>
      </c>
      <c r="H440">
        <v>49284</v>
      </c>
    </row>
    <row r="441" spans="1:8" x14ac:dyDescent="0.25">
      <c r="A441">
        <v>220665</v>
      </c>
      <c r="B441">
        <v>1617038</v>
      </c>
      <c r="C441" t="s">
        <v>11</v>
      </c>
      <c r="D441" t="s">
        <v>749</v>
      </c>
      <c r="F441">
        <v>46631</v>
      </c>
      <c r="G441">
        <f t="shared" si="6"/>
        <v>41750</v>
      </c>
      <c r="H441">
        <v>4881</v>
      </c>
    </row>
    <row r="442" spans="1:8" x14ac:dyDescent="0.25">
      <c r="A442">
        <v>220425</v>
      </c>
      <c r="B442">
        <v>1617039</v>
      </c>
      <c r="C442" t="s">
        <v>11</v>
      </c>
      <c r="D442" t="s">
        <v>749</v>
      </c>
      <c r="F442">
        <v>109317</v>
      </c>
      <c r="G442">
        <f t="shared" si="6"/>
        <v>73660</v>
      </c>
      <c r="H442">
        <v>35657</v>
      </c>
    </row>
    <row r="443" spans="1:8" x14ac:dyDescent="0.25">
      <c r="A443">
        <v>220477</v>
      </c>
      <c r="B443">
        <v>1617040</v>
      </c>
      <c r="C443" t="s">
        <v>11</v>
      </c>
      <c r="D443" t="s">
        <v>749</v>
      </c>
      <c r="F443">
        <v>17870</v>
      </c>
      <c r="G443">
        <f t="shared" si="6"/>
        <v>3851</v>
      </c>
      <c r="H443">
        <v>14019</v>
      </c>
    </row>
    <row r="444" spans="1:8" x14ac:dyDescent="0.25">
      <c r="A444">
        <v>220506</v>
      </c>
      <c r="B444">
        <v>1617042</v>
      </c>
      <c r="C444" t="s">
        <v>11</v>
      </c>
      <c r="D444" t="s">
        <v>749</v>
      </c>
      <c r="F444">
        <v>38812</v>
      </c>
      <c r="G444">
        <f t="shared" si="6"/>
        <v>0</v>
      </c>
      <c r="H444">
        <v>38812</v>
      </c>
    </row>
    <row r="445" spans="1:8" x14ac:dyDescent="0.25">
      <c r="A445">
        <v>220599</v>
      </c>
      <c r="B445">
        <v>1617043</v>
      </c>
      <c r="C445" t="s">
        <v>11</v>
      </c>
      <c r="D445" t="s">
        <v>749</v>
      </c>
      <c r="F445">
        <v>39231</v>
      </c>
      <c r="G445">
        <f t="shared" si="6"/>
        <v>11844</v>
      </c>
      <c r="H445">
        <v>27387</v>
      </c>
    </row>
    <row r="446" spans="1:8" x14ac:dyDescent="0.25">
      <c r="A446">
        <v>220660</v>
      </c>
      <c r="B446">
        <v>1617044</v>
      </c>
      <c r="C446" t="s">
        <v>11</v>
      </c>
      <c r="D446" t="s">
        <v>749</v>
      </c>
      <c r="F446">
        <v>17033</v>
      </c>
      <c r="G446">
        <f t="shared" si="6"/>
        <v>5650</v>
      </c>
      <c r="H446">
        <v>11383</v>
      </c>
    </row>
    <row r="447" spans="1:8" x14ac:dyDescent="0.25">
      <c r="A447">
        <v>220702</v>
      </c>
      <c r="B447">
        <v>1617048</v>
      </c>
      <c r="C447" t="s">
        <v>11</v>
      </c>
      <c r="D447" t="s">
        <v>749</v>
      </c>
      <c r="F447">
        <v>35043</v>
      </c>
      <c r="G447">
        <f t="shared" si="6"/>
        <v>21320</v>
      </c>
      <c r="H447">
        <v>13723</v>
      </c>
    </row>
    <row r="448" spans="1:8" x14ac:dyDescent="0.25">
      <c r="A448">
        <v>220480</v>
      </c>
      <c r="B448">
        <v>1617051</v>
      </c>
      <c r="C448" t="s">
        <v>11</v>
      </c>
      <c r="D448" t="s">
        <v>749</v>
      </c>
      <c r="F448">
        <v>11867</v>
      </c>
      <c r="G448">
        <f t="shared" si="6"/>
        <v>5390</v>
      </c>
      <c r="H448">
        <v>6477</v>
      </c>
    </row>
    <row r="449" spans="1:8" x14ac:dyDescent="0.25">
      <c r="A449">
        <v>220690</v>
      </c>
      <c r="B449">
        <v>1617052</v>
      </c>
      <c r="C449" t="s">
        <v>11</v>
      </c>
      <c r="D449" t="s">
        <v>749</v>
      </c>
      <c r="F449">
        <v>92284</v>
      </c>
      <c r="G449">
        <f t="shared" si="6"/>
        <v>59596</v>
      </c>
      <c r="H449">
        <v>32688</v>
      </c>
    </row>
    <row r="450" spans="1:8" x14ac:dyDescent="0.25">
      <c r="A450">
        <v>220709</v>
      </c>
      <c r="B450">
        <v>1617053</v>
      </c>
      <c r="C450" t="s">
        <v>11</v>
      </c>
      <c r="D450" t="s">
        <v>749</v>
      </c>
      <c r="F450">
        <v>13961</v>
      </c>
      <c r="G450">
        <f t="shared" si="6"/>
        <v>12500</v>
      </c>
      <c r="H450">
        <v>1461</v>
      </c>
    </row>
    <row r="451" spans="1:8" x14ac:dyDescent="0.25">
      <c r="A451">
        <v>220550</v>
      </c>
      <c r="B451">
        <v>1617054</v>
      </c>
      <c r="C451" t="s">
        <v>11</v>
      </c>
      <c r="D451" t="s">
        <v>749</v>
      </c>
      <c r="F451">
        <v>34903</v>
      </c>
      <c r="G451">
        <f t="shared" ref="G451:G514" si="7">F451-H451</f>
        <v>31250</v>
      </c>
      <c r="H451">
        <v>3653</v>
      </c>
    </row>
    <row r="452" spans="1:8" x14ac:dyDescent="0.25">
      <c r="A452">
        <v>220553</v>
      </c>
      <c r="B452">
        <v>1617055</v>
      </c>
      <c r="C452" t="s">
        <v>11</v>
      </c>
      <c r="D452" t="s">
        <v>749</v>
      </c>
      <c r="F452">
        <v>379048</v>
      </c>
      <c r="G452">
        <f t="shared" si="7"/>
        <v>339375</v>
      </c>
      <c r="H452">
        <v>39673</v>
      </c>
    </row>
    <row r="453" spans="1:8" x14ac:dyDescent="0.25">
      <c r="A453">
        <v>220313</v>
      </c>
      <c r="B453">
        <v>1617057</v>
      </c>
      <c r="C453" t="s">
        <v>11</v>
      </c>
      <c r="D453" t="s">
        <v>749</v>
      </c>
      <c r="F453">
        <v>34065</v>
      </c>
      <c r="G453">
        <f t="shared" si="7"/>
        <v>30500</v>
      </c>
      <c r="H453">
        <v>3565</v>
      </c>
    </row>
    <row r="454" spans="1:8" x14ac:dyDescent="0.25">
      <c r="A454">
        <v>220711</v>
      </c>
      <c r="B454">
        <v>1617058</v>
      </c>
      <c r="C454" t="s">
        <v>11</v>
      </c>
      <c r="D454" t="s">
        <v>749</v>
      </c>
      <c r="F454">
        <v>315525</v>
      </c>
      <c r="G454">
        <f t="shared" si="7"/>
        <v>282500</v>
      </c>
      <c r="H454">
        <v>33025</v>
      </c>
    </row>
    <row r="455" spans="1:8" x14ac:dyDescent="0.25">
      <c r="A455">
        <v>220618</v>
      </c>
      <c r="B455">
        <v>1617059</v>
      </c>
      <c r="C455" t="s">
        <v>11</v>
      </c>
      <c r="D455" t="s">
        <v>749</v>
      </c>
      <c r="F455">
        <v>79998</v>
      </c>
      <c r="G455">
        <f t="shared" si="7"/>
        <v>19479</v>
      </c>
      <c r="H455">
        <v>60519</v>
      </c>
    </row>
    <row r="456" spans="1:8" x14ac:dyDescent="0.25">
      <c r="A456">
        <v>220670</v>
      </c>
      <c r="B456">
        <v>1718001</v>
      </c>
      <c r="C456" t="s">
        <v>11</v>
      </c>
      <c r="D456" t="s">
        <v>749</v>
      </c>
      <c r="F456">
        <v>39929</v>
      </c>
      <c r="G456">
        <f t="shared" si="7"/>
        <v>35750</v>
      </c>
      <c r="H456">
        <v>4179</v>
      </c>
    </row>
    <row r="457" spans="1:8" x14ac:dyDescent="0.25">
      <c r="A457">
        <v>220621</v>
      </c>
      <c r="B457">
        <v>1718002</v>
      </c>
      <c r="C457" t="s">
        <v>11</v>
      </c>
      <c r="D457" t="s">
        <v>749</v>
      </c>
      <c r="F457">
        <v>56543</v>
      </c>
      <c r="G457">
        <f t="shared" si="7"/>
        <v>25000</v>
      </c>
      <c r="H457">
        <v>31543</v>
      </c>
    </row>
    <row r="458" spans="1:8" x14ac:dyDescent="0.25">
      <c r="A458">
        <v>220453</v>
      </c>
      <c r="B458">
        <v>1718003</v>
      </c>
      <c r="C458" t="s">
        <v>11</v>
      </c>
      <c r="D458" t="s">
        <v>749</v>
      </c>
      <c r="F458">
        <v>33926</v>
      </c>
      <c r="G458">
        <f t="shared" si="7"/>
        <v>13871</v>
      </c>
      <c r="H458">
        <v>20055</v>
      </c>
    </row>
    <row r="459" spans="1:8" x14ac:dyDescent="0.25">
      <c r="A459">
        <v>220505</v>
      </c>
      <c r="B459">
        <v>1718004</v>
      </c>
      <c r="C459" t="s">
        <v>11</v>
      </c>
      <c r="D459" t="s">
        <v>749</v>
      </c>
      <c r="F459">
        <v>84047</v>
      </c>
      <c r="G459">
        <f t="shared" si="7"/>
        <v>11972</v>
      </c>
      <c r="H459">
        <v>72075</v>
      </c>
    </row>
    <row r="460" spans="1:8" x14ac:dyDescent="0.25">
      <c r="A460">
        <v>220651</v>
      </c>
      <c r="B460">
        <v>1718005</v>
      </c>
      <c r="C460" t="s">
        <v>11</v>
      </c>
      <c r="D460" t="s">
        <v>749</v>
      </c>
      <c r="F460">
        <v>25130</v>
      </c>
      <c r="G460">
        <f t="shared" si="7"/>
        <v>15414</v>
      </c>
      <c r="H460">
        <v>9716</v>
      </c>
    </row>
    <row r="461" spans="1:8" x14ac:dyDescent="0.25">
      <c r="A461">
        <v>220648</v>
      </c>
      <c r="B461">
        <v>1718006</v>
      </c>
      <c r="C461" t="s">
        <v>11</v>
      </c>
      <c r="D461" t="s">
        <v>749</v>
      </c>
      <c r="F461">
        <v>28341</v>
      </c>
      <c r="G461">
        <f t="shared" si="7"/>
        <v>22892</v>
      </c>
      <c r="H461">
        <v>5449</v>
      </c>
    </row>
    <row r="462" spans="1:8" x14ac:dyDescent="0.25">
      <c r="A462">
        <v>220309</v>
      </c>
      <c r="B462">
        <v>1718007</v>
      </c>
      <c r="C462" t="s">
        <v>11</v>
      </c>
      <c r="D462" t="s">
        <v>749</v>
      </c>
      <c r="F462">
        <v>72738</v>
      </c>
      <c r="G462">
        <f t="shared" si="7"/>
        <v>65125</v>
      </c>
      <c r="H462">
        <v>7613</v>
      </c>
    </row>
    <row r="463" spans="1:8" x14ac:dyDescent="0.25">
      <c r="A463">
        <v>220561</v>
      </c>
      <c r="B463">
        <v>1718009</v>
      </c>
      <c r="C463" t="s">
        <v>11</v>
      </c>
      <c r="D463" t="s">
        <v>749</v>
      </c>
      <c r="F463">
        <v>100102</v>
      </c>
      <c r="G463">
        <f t="shared" si="7"/>
        <v>9785</v>
      </c>
      <c r="H463">
        <v>90317</v>
      </c>
    </row>
    <row r="464" spans="1:8" x14ac:dyDescent="0.25">
      <c r="A464">
        <v>220563</v>
      </c>
      <c r="B464">
        <v>1718010</v>
      </c>
      <c r="C464" t="s">
        <v>11</v>
      </c>
      <c r="D464" t="s">
        <v>749</v>
      </c>
      <c r="F464">
        <v>64780</v>
      </c>
      <c r="G464">
        <f t="shared" si="7"/>
        <v>4562</v>
      </c>
      <c r="H464">
        <v>60218</v>
      </c>
    </row>
    <row r="465" spans="1:8" x14ac:dyDescent="0.25">
      <c r="A465">
        <v>220564</v>
      </c>
      <c r="B465">
        <v>1718011</v>
      </c>
      <c r="C465" t="s">
        <v>11</v>
      </c>
      <c r="D465" t="s">
        <v>749</v>
      </c>
      <c r="F465">
        <v>58218</v>
      </c>
      <c r="G465">
        <f t="shared" si="7"/>
        <v>0</v>
      </c>
      <c r="H465">
        <v>58218</v>
      </c>
    </row>
    <row r="466" spans="1:8" x14ac:dyDescent="0.25">
      <c r="A466">
        <v>220315</v>
      </c>
      <c r="B466">
        <v>1718014</v>
      </c>
      <c r="C466" t="s">
        <v>11</v>
      </c>
      <c r="D466" t="s">
        <v>749</v>
      </c>
      <c r="F466">
        <v>46212</v>
      </c>
      <c r="G466">
        <f t="shared" si="7"/>
        <v>41375</v>
      </c>
      <c r="H466">
        <v>4837</v>
      </c>
    </row>
    <row r="467" spans="1:8" x14ac:dyDescent="0.25">
      <c r="A467">
        <v>220493</v>
      </c>
      <c r="B467">
        <v>1718015</v>
      </c>
      <c r="C467" t="s">
        <v>11</v>
      </c>
      <c r="D467" t="s">
        <v>749</v>
      </c>
      <c r="F467">
        <v>124255</v>
      </c>
      <c r="G467">
        <f t="shared" si="7"/>
        <v>111250</v>
      </c>
      <c r="H467">
        <v>13005</v>
      </c>
    </row>
    <row r="468" spans="1:8" x14ac:dyDescent="0.25">
      <c r="A468">
        <v>220494</v>
      </c>
      <c r="B468">
        <v>1718016</v>
      </c>
      <c r="C468" t="s">
        <v>11</v>
      </c>
      <c r="D468" t="s">
        <v>749</v>
      </c>
      <c r="F468">
        <v>127327</v>
      </c>
      <c r="G468">
        <f t="shared" si="7"/>
        <v>114000</v>
      </c>
      <c r="H468">
        <v>13327</v>
      </c>
    </row>
    <row r="469" spans="1:8" x14ac:dyDescent="0.25">
      <c r="A469">
        <v>220317</v>
      </c>
      <c r="B469">
        <v>1718017</v>
      </c>
      <c r="C469" t="s">
        <v>11</v>
      </c>
      <c r="D469" t="s">
        <v>749</v>
      </c>
      <c r="F469">
        <v>49981</v>
      </c>
      <c r="G469">
        <f t="shared" si="7"/>
        <v>44750</v>
      </c>
      <c r="H469">
        <v>5231</v>
      </c>
    </row>
    <row r="470" spans="1:8" x14ac:dyDescent="0.25">
      <c r="A470">
        <v>220305</v>
      </c>
      <c r="B470">
        <v>1718025</v>
      </c>
      <c r="C470" t="s">
        <v>11</v>
      </c>
      <c r="D470" t="s">
        <v>749</v>
      </c>
      <c r="F470">
        <v>14659</v>
      </c>
      <c r="G470">
        <f t="shared" si="7"/>
        <v>5029</v>
      </c>
      <c r="H470">
        <v>9630</v>
      </c>
    </row>
    <row r="471" spans="1:8" x14ac:dyDescent="0.25">
      <c r="A471">
        <v>220388</v>
      </c>
      <c r="B471">
        <v>1718027</v>
      </c>
      <c r="C471" t="s">
        <v>11</v>
      </c>
      <c r="D471" t="s">
        <v>749</v>
      </c>
      <c r="F471">
        <v>74553</v>
      </c>
      <c r="G471">
        <f t="shared" si="7"/>
        <v>66750</v>
      </c>
      <c r="H471">
        <v>7803</v>
      </c>
    </row>
    <row r="472" spans="1:8" x14ac:dyDescent="0.25">
      <c r="A472">
        <v>220614</v>
      </c>
      <c r="B472">
        <v>1718029</v>
      </c>
      <c r="C472" t="s">
        <v>11</v>
      </c>
      <c r="D472" t="s">
        <v>749</v>
      </c>
      <c r="F472">
        <v>52215</v>
      </c>
      <c r="G472">
        <f t="shared" si="7"/>
        <v>17029</v>
      </c>
      <c r="H472">
        <v>35186</v>
      </c>
    </row>
    <row r="473" spans="1:8" x14ac:dyDescent="0.25">
      <c r="A473">
        <v>220616</v>
      </c>
      <c r="B473">
        <v>1718030</v>
      </c>
      <c r="C473" t="s">
        <v>11</v>
      </c>
      <c r="D473" t="s">
        <v>749</v>
      </c>
      <c r="F473">
        <v>89352</v>
      </c>
      <c r="G473">
        <f t="shared" si="7"/>
        <v>45414</v>
      </c>
      <c r="H473">
        <v>43938</v>
      </c>
    </row>
    <row r="474" spans="1:8" x14ac:dyDescent="0.25">
      <c r="A474">
        <v>220580</v>
      </c>
      <c r="B474">
        <v>1718033</v>
      </c>
      <c r="C474" t="s">
        <v>11</v>
      </c>
      <c r="D474" t="s">
        <v>749</v>
      </c>
      <c r="F474">
        <v>30156</v>
      </c>
      <c r="G474">
        <f t="shared" si="7"/>
        <v>7599</v>
      </c>
      <c r="H474">
        <v>22557</v>
      </c>
    </row>
    <row r="475" spans="1:8" x14ac:dyDescent="0.25">
      <c r="A475">
        <v>220582</v>
      </c>
      <c r="B475">
        <v>1718034</v>
      </c>
      <c r="C475" t="s">
        <v>11</v>
      </c>
      <c r="D475" t="s">
        <v>749</v>
      </c>
      <c r="F475">
        <v>26666</v>
      </c>
      <c r="G475">
        <f t="shared" si="7"/>
        <v>12649</v>
      </c>
      <c r="H475">
        <v>14017</v>
      </c>
    </row>
    <row r="476" spans="1:8" x14ac:dyDescent="0.25">
      <c r="A476">
        <v>220613</v>
      </c>
      <c r="B476">
        <v>1718035</v>
      </c>
      <c r="C476" t="s">
        <v>11</v>
      </c>
      <c r="D476" t="s">
        <v>749</v>
      </c>
      <c r="F476">
        <v>49702</v>
      </c>
      <c r="G476">
        <f t="shared" si="7"/>
        <v>22147</v>
      </c>
      <c r="H476">
        <v>27555</v>
      </c>
    </row>
    <row r="477" spans="1:8" x14ac:dyDescent="0.25">
      <c r="A477">
        <v>220654</v>
      </c>
      <c r="B477">
        <v>1718036</v>
      </c>
      <c r="C477" t="s">
        <v>11</v>
      </c>
      <c r="D477" t="s">
        <v>749</v>
      </c>
      <c r="F477">
        <v>67991</v>
      </c>
      <c r="G477">
        <f t="shared" si="7"/>
        <v>16956</v>
      </c>
      <c r="H477">
        <v>51035</v>
      </c>
    </row>
    <row r="478" spans="1:8" x14ac:dyDescent="0.25">
      <c r="A478">
        <v>220611</v>
      </c>
      <c r="B478">
        <v>1718040</v>
      </c>
      <c r="C478" t="s">
        <v>11</v>
      </c>
      <c r="D478" t="s">
        <v>749</v>
      </c>
      <c r="F478">
        <v>8377</v>
      </c>
      <c r="G478">
        <f t="shared" si="7"/>
        <v>4478</v>
      </c>
      <c r="H478">
        <v>3899</v>
      </c>
    </row>
    <row r="479" spans="1:8" x14ac:dyDescent="0.25">
      <c r="A479">
        <v>220679</v>
      </c>
      <c r="B479">
        <v>1718041</v>
      </c>
      <c r="C479" t="s">
        <v>11</v>
      </c>
      <c r="D479" t="s">
        <v>749</v>
      </c>
      <c r="F479">
        <v>37695</v>
      </c>
      <c r="G479">
        <f t="shared" si="7"/>
        <v>22946</v>
      </c>
      <c r="H479">
        <v>14749</v>
      </c>
    </row>
    <row r="480" spans="1:8" x14ac:dyDescent="0.25">
      <c r="A480">
        <v>220698</v>
      </c>
      <c r="B480">
        <v>1718042</v>
      </c>
      <c r="C480" t="s">
        <v>11</v>
      </c>
      <c r="D480" t="s">
        <v>749</v>
      </c>
      <c r="F480">
        <v>13682</v>
      </c>
      <c r="G480">
        <f t="shared" si="7"/>
        <v>6500</v>
      </c>
      <c r="H480">
        <v>7182</v>
      </c>
    </row>
    <row r="481" spans="1:8" x14ac:dyDescent="0.25">
      <c r="A481">
        <v>220542</v>
      </c>
      <c r="B481">
        <v>1718043</v>
      </c>
      <c r="C481" t="s">
        <v>11</v>
      </c>
      <c r="D481" t="s">
        <v>749</v>
      </c>
      <c r="F481">
        <v>288719</v>
      </c>
      <c r="G481">
        <f t="shared" si="7"/>
        <v>258500</v>
      </c>
      <c r="H481">
        <v>30219</v>
      </c>
    </row>
    <row r="482" spans="1:8" x14ac:dyDescent="0.25">
      <c r="A482">
        <v>220374</v>
      </c>
      <c r="B482">
        <v>1718047</v>
      </c>
      <c r="C482" t="s">
        <v>11</v>
      </c>
      <c r="D482" t="s">
        <v>749</v>
      </c>
      <c r="F482">
        <v>154691</v>
      </c>
      <c r="G482">
        <f t="shared" si="7"/>
        <v>138500</v>
      </c>
      <c r="H482">
        <v>16191</v>
      </c>
    </row>
    <row r="483" spans="1:8" x14ac:dyDescent="0.25">
      <c r="A483">
        <v>220546</v>
      </c>
      <c r="B483">
        <v>1718050</v>
      </c>
      <c r="C483" t="s">
        <v>11</v>
      </c>
      <c r="D483" t="s">
        <v>749</v>
      </c>
      <c r="F483">
        <v>53192</v>
      </c>
      <c r="G483">
        <f t="shared" si="7"/>
        <v>47625</v>
      </c>
      <c r="H483">
        <v>5567</v>
      </c>
    </row>
    <row r="484" spans="1:8" x14ac:dyDescent="0.25">
      <c r="A484">
        <v>220607</v>
      </c>
      <c r="B484">
        <v>1718053</v>
      </c>
      <c r="C484" t="s">
        <v>11</v>
      </c>
      <c r="D484" t="s">
        <v>749</v>
      </c>
      <c r="F484">
        <v>595308</v>
      </c>
      <c r="G484">
        <f t="shared" si="7"/>
        <v>533000</v>
      </c>
      <c r="H484">
        <v>62308</v>
      </c>
    </row>
    <row r="485" spans="1:8" x14ac:dyDescent="0.25">
      <c r="A485">
        <v>220524</v>
      </c>
      <c r="B485">
        <v>1819002</v>
      </c>
      <c r="C485" t="s">
        <v>11</v>
      </c>
      <c r="D485" t="s">
        <v>749</v>
      </c>
      <c r="F485">
        <v>68969</v>
      </c>
      <c r="G485">
        <f t="shared" si="7"/>
        <v>27288</v>
      </c>
      <c r="H485">
        <v>41681</v>
      </c>
    </row>
    <row r="486" spans="1:8" x14ac:dyDescent="0.25">
      <c r="A486">
        <v>220526</v>
      </c>
      <c r="B486">
        <v>1819003</v>
      </c>
      <c r="C486" t="s">
        <v>11</v>
      </c>
      <c r="D486" t="s">
        <v>749</v>
      </c>
      <c r="F486">
        <v>150363</v>
      </c>
      <c r="G486">
        <f t="shared" si="7"/>
        <v>60440</v>
      </c>
      <c r="H486">
        <v>89923</v>
      </c>
    </row>
    <row r="487" spans="1:8" x14ac:dyDescent="0.25">
      <c r="A487">
        <v>220527</v>
      </c>
      <c r="B487">
        <v>1819004</v>
      </c>
      <c r="C487" t="s">
        <v>11</v>
      </c>
      <c r="D487" t="s">
        <v>749</v>
      </c>
      <c r="F487">
        <v>48027</v>
      </c>
      <c r="G487">
        <f t="shared" si="7"/>
        <v>18954</v>
      </c>
      <c r="H487">
        <v>29073</v>
      </c>
    </row>
    <row r="488" spans="1:8" x14ac:dyDescent="0.25">
      <c r="A488">
        <v>220528</v>
      </c>
      <c r="B488">
        <v>1819005</v>
      </c>
      <c r="C488" t="s">
        <v>11</v>
      </c>
      <c r="D488" t="s">
        <v>749</v>
      </c>
      <c r="F488">
        <v>135424</v>
      </c>
      <c r="G488">
        <f t="shared" si="7"/>
        <v>54503</v>
      </c>
      <c r="H488">
        <v>80921</v>
      </c>
    </row>
    <row r="489" spans="1:8" x14ac:dyDescent="0.25">
      <c r="A489">
        <v>220630</v>
      </c>
      <c r="B489">
        <v>1819008</v>
      </c>
      <c r="C489" t="s">
        <v>11</v>
      </c>
      <c r="D489" t="s">
        <v>749</v>
      </c>
      <c r="F489">
        <v>77345</v>
      </c>
      <c r="G489">
        <f t="shared" si="7"/>
        <v>51933</v>
      </c>
      <c r="H489">
        <v>25412</v>
      </c>
    </row>
    <row r="490" spans="1:8" x14ac:dyDescent="0.25">
      <c r="A490">
        <v>220684</v>
      </c>
      <c r="B490">
        <v>1819013</v>
      </c>
      <c r="C490" t="s">
        <v>11</v>
      </c>
      <c r="D490" t="s">
        <v>749</v>
      </c>
      <c r="F490">
        <v>27085</v>
      </c>
      <c r="G490">
        <f t="shared" si="7"/>
        <v>13094</v>
      </c>
      <c r="H490">
        <v>13991</v>
      </c>
    </row>
    <row r="491" spans="1:8" x14ac:dyDescent="0.25">
      <c r="A491">
        <v>220685</v>
      </c>
      <c r="B491">
        <v>1819014</v>
      </c>
      <c r="C491" t="s">
        <v>11</v>
      </c>
      <c r="D491" t="s">
        <v>749</v>
      </c>
      <c r="F491">
        <v>27783</v>
      </c>
      <c r="G491">
        <f t="shared" si="7"/>
        <v>24875</v>
      </c>
      <c r="H491">
        <v>2908</v>
      </c>
    </row>
    <row r="492" spans="1:8" x14ac:dyDescent="0.25">
      <c r="A492">
        <v>220382</v>
      </c>
      <c r="B492">
        <v>1819015</v>
      </c>
      <c r="C492" t="s">
        <v>11</v>
      </c>
      <c r="D492" t="s">
        <v>749</v>
      </c>
      <c r="F492">
        <v>105547</v>
      </c>
      <c r="G492">
        <f t="shared" si="7"/>
        <v>94500</v>
      </c>
      <c r="H492">
        <v>11047</v>
      </c>
    </row>
    <row r="493" spans="1:8" x14ac:dyDescent="0.25">
      <c r="A493">
        <v>220447</v>
      </c>
      <c r="B493">
        <v>1819016</v>
      </c>
      <c r="C493" t="s">
        <v>11</v>
      </c>
      <c r="D493" t="s">
        <v>749</v>
      </c>
      <c r="F493">
        <v>173399</v>
      </c>
      <c r="G493">
        <f t="shared" si="7"/>
        <v>155250</v>
      </c>
      <c r="H493">
        <v>18149</v>
      </c>
    </row>
    <row r="494" spans="1:8" x14ac:dyDescent="0.25">
      <c r="A494">
        <v>220620</v>
      </c>
      <c r="B494">
        <v>1819018</v>
      </c>
      <c r="C494" t="s">
        <v>11</v>
      </c>
      <c r="D494" t="s">
        <v>749</v>
      </c>
      <c r="F494">
        <v>20942</v>
      </c>
      <c r="G494">
        <f t="shared" si="7"/>
        <v>18750</v>
      </c>
      <c r="H494">
        <v>2192</v>
      </c>
    </row>
    <row r="495" spans="1:8" x14ac:dyDescent="0.25">
      <c r="A495">
        <v>220691</v>
      </c>
      <c r="B495">
        <v>1819019</v>
      </c>
      <c r="C495" t="s">
        <v>11</v>
      </c>
      <c r="D495" t="s">
        <v>749</v>
      </c>
      <c r="F495">
        <v>21361</v>
      </c>
      <c r="G495">
        <f t="shared" si="7"/>
        <v>19125</v>
      </c>
      <c r="H495">
        <v>2236</v>
      </c>
    </row>
    <row r="496" spans="1:8" x14ac:dyDescent="0.25">
      <c r="A496">
        <v>220529</v>
      </c>
      <c r="B496">
        <v>1819020</v>
      </c>
      <c r="C496" t="s">
        <v>11</v>
      </c>
      <c r="D496" t="s">
        <v>749</v>
      </c>
      <c r="F496">
        <v>79858</v>
      </c>
      <c r="G496">
        <f t="shared" si="7"/>
        <v>32900</v>
      </c>
      <c r="H496">
        <v>46958</v>
      </c>
    </row>
    <row r="497" spans="1:8" x14ac:dyDescent="0.25">
      <c r="A497">
        <v>220530</v>
      </c>
      <c r="B497">
        <v>1819023</v>
      </c>
      <c r="C497" t="s">
        <v>11</v>
      </c>
      <c r="D497" t="s">
        <v>749</v>
      </c>
      <c r="F497">
        <v>78183</v>
      </c>
      <c r="G497">
        <f t="shared" si="7"/>
        <v>31727</v>
      </c>
      <c r="H497">
        <v>46456</v>
      </c>
    </row>
    <row r="498" spans="1:8" x14ac:dyDescent="0.25">
      <c r="A498">
        <v>220531</v>
      </c>
      <c r="B498">
        <v>1819024</v>
      </c>
      <c r="C498" t="s">
        <v>11</v>
      </c>
      <c r="D498" t="s">
        <v>749</v>
      </c>
      <c r="F498">
        <v>80696</v>
      </c>
      <c r="G498">
        <f t="shared" si="7"/>
        <v>32575</v>
      </c>
      <c r="H498">
        <v>48121</v>
      </c>
    </row>
    <row r="499" spans="1:8" x14ac:dyDescent="0.25">
      <c r="A499">
        <v>220532</v>
      </c>
      <c r="B499">
        <v>1819025</v>
      </c>
      <c r="C499" t="s">
        <v>11</v>
      </c>
      <c r="D499" t="s">
        <v>749</v>
      </c>
      <c r="F499">
        <v>57241</v>
      </c>
      <c r="G499">
        <f t="shared" si="7"/>
        <v>22780</v>
      </c>
      <c r="H499">
        <v>34461</v>
      </c>
    </row>
    <row r="500" spans="1:8" x14ac:dyDescent="0.25">
      <c r="A500">
        <v>220533</v>
      </c>
      <c r="B500">
        <v>1819026</v>
      </c>
      <c r="C500" t="s">
        <v>11</v>
      </c>
      <c r="D500" t="s">
        <v>749</v>
      </c>
      <c r="F500">
        <v>71621</v>
      </c>
      <c r="G500">
        <f t="shared" si="7"/>
        <v>28921</v>
      </c>
      <c r="H500">
        <v>42700</v>
      </c>
    </row>
    <row r="501" spans="1:8" x14ac:dyDescent="0.25">
      <c r="A501">
        <v>220587</v>
      </c>
      <c r="B501">
        <v>1819028</v>
      </c>
      <c r="C501" t="s">
        <v>11</v>
      </c>
      <c r="D501" t="s">
        <v>749</v>
      </c>
      <c r="F501">
        <v>102196</v>
      </c>
      <c r="G501">
        <f t="shared" si="7"/>
        <v>53854</v>
      </c>
      <c r="H501">
        <v>48342</v>
      </c>
    </row>
    <row r="502" spans="1:8" x14ac:dyDescent="0.25">
      <c r="A502">
        <v>220492</v>
      </c>
      <c r="B502">
        <v>1819029</v>
      </c>
      <c r="C502" t="s">
        <v>11</v>
      </c>
      <c r="D502" t="s">
        <v>749</v>
      </c>
      <c r="F502">
        <v>30296</v>
      </c>
      <c r="G502">
        <f t="shared" si="7"/>
        <v>27125</v>
      </c>
      <c r="H502">
        <v>3171</v>
      </c>
    </row>
    <row r="503" spans="1:8" x14ac:dyDescent="0.25">
      <c r="A503">
        <v>220450</v>
      </c>
      <c r="B503">
        <v>1819030</v>
      </c>
      <c r="C503" t="s">
        <v>11</v>
      </c>
      <c r="D503" t="s">
        <v>749</v>
      </c>
      <c r="F503">
        <v>30994</v>
      </c>
      <c r="G503">
        <f t="shared" si="7"/>
        <v>27750</v>
      </c>
      <c r="H503">
        <v>3244</v>
      </c>
    </row>
    <row r="504" spans="1:8" x14ac:dyDescent="0.25">
      <c r="A504">
        <v>220344</v>
      </c>
      <c r="B504">
        <v>1819031</v>
      </c>
      <c r="C504" t="s">
        <v>11</v>
      </c>
      <c r="D504" t="s">
        <v>749</v>
      </c>
      <c r="F504">
        <v>58917</v>
      </c>
      <c r="G504">
        <f t="shared" si="7"/>
        <v>0</v>
      </c>
      <c r="H504">
        <v>58917</v>
      </c>
    </row>
    <row r="505" spans="1:8" x14ac:dyDescent="0.25">
      <c r="A505">
        <v>220312</v>
      </c>
      <c r="B505">
        <v>1819032</v>
      </c>
      <c r="C505" t="s">
        <v>11</v>
      </c>
      <c r="D505" t="s">
        <v>749</v>
      </c>
      <c r="F505">
        <v>14939</v>
      </c>
      <c r="G505">
        <f t="shared" si="7"/>
        <v>13375</v>
      </c>
      <c r="H505">
        <v>1564</v>
      </c>
    </row>
    <row r="506" spans="1:8" x14ac:dyDescent="0.25">
      <c r="A506">
        <v>220364</v>
      </c>
      <c r="B506">
        <v>1819033</v>
      </c>
      <c r="C506" t="s">
        <v>11</v>
      </c>
      <c r="D506" t="s">
        <v>749</v>
      </c>
      <c r="F506">
        <v>357269</v>
      </c>
      <c r="G506">
        <f t="shared" si="7"/>
        <v>168703</v>
      </c>
      <c r="H506">
        <v>188566</v>
      </c>
    </row>
    <row r="507" spans="1:8" x14ac:dyDescent="0.25">
      <c r="A507">
        <v>220387</v>
      </c>
      <c r="B507">
        <v>1819034</v>
      </c>
      <c r="C507" t="s">
        <v>11</v>
      </c>
      <c r="D507" t="s">
        <v>749</v>
      </c>
      <c r="F507">
        <v>90469</v>
      </c>
      <c r="G507">
        <f t="shared" si="7"/>
        <v>81000</v>
      </c>
      <c r="H507">
        <v>9469</v>
      </c>
    </row>
    <row r="508" spans="1:8" x14ac:dyDescent="0.25">
      <c r="A508">
        <v>220390</v>
      </c>
      <c r="B508">
        <v>1819035</v>
      </c>
      <c r="C508" t="s">
        <v>11</v>
      </c>
      <c r="D508" t="s">
        <v>749</v>
      </c>
      <c r="F508">
        <v>124953</v>
      </c>
      <c r="G508">
        <f t="shared" si="7"/>
        <v>0</v>
      </c>
      <c r="H508">
        <v>124953</v>
      </c>
    </row>
    <row r="509" spans="1:8" x14ac:dyDescent="0.25">
      <c r="A509">
        <v>220547</v>
      </c>
      <c r="B509">
        <v>1819037</v>
      </c>
      <c r="C509" t="s">
        <v>11</v>
      </c>
      <c r="D509" t="s">
        <v>749</v>
      </c>
      <c r="F509">
        <v>46631</v>
      </c>
      <c r="G509">
        <f t="shared" si="7"/>
        <v>41750</v>
      </c>
      <c r="H509">
        <v>4881</v>
      </c>
    </row>
    <row r="510" spans="1:8" x14ac:dyDescent="0.25">
      <c r="A510">
        <v>220487</v>
      </c>
      <c r="B510">
        <v>1819038</v>
      </c>
      <c r="C510" t="s">
        <v>11</v>
      </c>
      <c r="D510" t="s">
        <v>749</v>
      </c>
      <c r="F510">
        <v>20942</v>
      </c>
      <c r="G510">
        <f t="shared" si="7"/>
        <v>5625</v>
      </c>
      <c r="H510">
        <v>15317</v>
      </c>
    </row>
    <row r="511" spans="1:8" x14ac:dyDescent="0.25">
      <c r="A511">
        <v>220499</v>
      </c>
      <c r="B511">
        <v>1819041</v>
      </c>
      <c r="C511" t="s">
        <v>11</v>
      </c>
      <c r="D511" t="s">
        <v>749</v>
      </c>
      <c r="F511">
        <v>39231</v>
      </c>
      <c r="G511">
        <f t="shared" si="7"/>
        <v>6961</v>
      </c>
      <c r="H511">
        <v>32270</v>
      </c>
    </row>
    <row r="512" spans="1:8" x14ac:dyDescent="0.25">
      <c r="A512">
        <v>220500</v>
      </c>
      <c r="B512">
        <v>1819042</v>
      </c>
      <c r="C512" t="s">
        <v>11</v>
      </c>
      <c r="D512" t="s">
        <v>749</v>
      </c>
      <c r="F512">
        <v>106524</v>
      </c>
      <c r="G512">
        <f t="shared" si="7"/>
        <v>25106</v>
      </c>
      <c r="H512">
        <v>81418</v>
      </c>
    </row>
    <row r="513" spans="1:8" x14ac:dyDescent="0.25">
      <c r="A513">
        <v>220585</v>
      </c>
      <c r="B513">
        <v>1819044</v>
      </c>
      <c r="C513" t="s">
        <v>11</v>
      </c>
      <c r="D513" t="s">
        <v>749</v>
      </c>
      <c r="F513">
        <v>25689</v>
      </c>
      <c r="G513">
        <f t="shared" si="7"/>
        <v>16746</v>
      </c>
      <c r="H513">
        <v>8943</v>
      </c>
    </row>
    <row r="514" spans="1:8" x14ac:dyDescent="0.25">
      <c r="A514">
        <v>220666</v>
      </c>
      <c r="B514">
        <v>1819045</v>
      </c>
      <c r="C514" t="s">
        <v>11</v>
      </c>
      <c r="D514" t="s">
        <v>749</v>
      </c>
      <c r="F514">
        <v>72180</v>
      </c>
      <c r="G514">
        <f t="shared" si="7"/>
        <v>64625</v>
      </c>
      <c r="H514">
        <v>7555</v>
      </c>
    </row>
    <row r="515" spans="1:8" x14ac:dyDescent="0.25">
      <c r="A515">
        <v>220444</v>
      </c>
      <c r="B515">
        <v>1819046</v>
      </c>
      <c r="C515" t="s">
        <v>11</v>
      </c>
      <c r="D515" t="s">
        <v>749</v>
      </c>
      <c r="F515">
        <v>102755</v>
      </c>
      <c r="G515">
        <f t="shared" ref="G515:G578" si="8">F515-H515</f>
        <v>44748</v>
      </c>
      <c r="H515">
        <v>58007</v>
      </c>
    </row>
    <row r="516" spans="1:8" x14ac:dyDescent="0.25">
      <c r="A516">
        <v>220443</v>
      </c>
      <c r="B516">
        <v>1819047</v>
      </c>
      <c r="C516" t="s">
        <v>11</v>
      </c>
      <c r="D516" t="s">
        <v>749</v>
      </c>
      <c r="F516">
        <v>39231</v>
      </c>
      <c r="G516">
        <f t="shared" si="8"/>
        <v>21265</v>
      </c>
      <c r="H516">
        <v>17966</v>
      </c>
    </row>
    <row r="517" spans="1:8" x14ac:dyDescent="0.25">
      <c r="A517">
        <v>220617</v>
      </c>
      <c r="B517">
        <v>1819049</v>
      </c>
      <c r="C517" t="s">
        <v>11</v>
      </c>
      <c r="D517" t="s">
        <v>749</v>
      </c>
      <c r="F517">
        <v>79021</v>
      </c>
      <c r="G517">
        <f t="shared" si="8"/>
        <v>70750</v>
      </c>
      <c r="H517">
        <v>8271</v>
      </c>
    </row>
    <row r="518" spans="1:8" x14ac:dyDescent="0.25">
      <c r="A518">
        <v>220703</v>
      </c>
      <c r="B518">
        <v>1819050</v>
      </c>
      <c r="C518" t="s">
        <v>11</v>
      </c>
      <c r="D518" t="s">
        <v>749</v>
      </c>
      <c r="F518">
        <v>31134</v>
      </c>
      <c r="G518">
        <f t="shared" si="8"/>
        <v>2570</v>
      </c>
      <c r="H518">
        <v>28564</v>
      </c>
    </row>
    <row r="519" spans="1:8" x14ac:dyDescent="0.25">
      <c r="A519">
        <v>220554</v>
      </c>
      <c r="B519">
        <v>1819051</v>
      </c>
      <c r="C519" t="s">
        <v>11</v>
      </c>
      <c r="D519" t="s">
        <v>749</v>
      </c>
      <c r="F519">
        <v>65339</v>
      </c>
      <c r="G519">
        <f t="shared" si="8"/>
        <v>58500</v>
      </c>
      <c r="H519">
        <v>6839</v>
      </c>
    </row>
    <row r="520" spans="1:8" x14ac:dyDescent="0.25">
      <c r="A520">
        <v>220667</v>
      </c>
      <c r="B520">
        <v>1819052</v>
      </c>
      <c r="C520" t="s">
        <v>11</v>
      </c>
      <c r="D520" t="s">
        <v>749</v>
      </c>
      <c r="F520">
        <v>35043</v>
      </c>
      <c r="G520">
        <f t="shared" si="8"/>
        <v>31375</v>
      </c>
      <c r="H520">
        <v>3668</v>
      </c>
    </row>
    <row r="521" spans="1:8" x14ac:dyDescent="0.25">
      <c r="A521">
        <v>220681</v>
      </c>
      <c r="B521">
        <v>1819053</v>
      </c>
      <c r="C521" t="s">
        <v>11</v>
      </c>
      <c r="D521" t="s">
        <v>749</v>
      </c>
      <c r="F521">
        <v>21082</v>
      </c>
      <c r="G521">
        <f t="shared" si="8"/>
        <v>4345</v>
      </c>
      <c r="H521">
        <v>16737</v>
      </c>
    </row>
    <row r="522" spans="1:8" x14ac:dyDescent="0.25">
      <c r="A522">
        <v>220377</v>
      </c>
      <c r="B522">
        <v>1819055</v>
      </c>
      <c r="C522" t="s">
        <v>11</v>
      </c>
      <c r="D522" t="s">
        <v>749</v>
      </c>
      <c r="F522">
        <v>97450</v>
      </c>
      <c r="G522">
        <f t="shared" si="8"/>
        <v>44316</v>
      </c>
      <c r="H522">
        <v>53134</v>
      </c>
    </row>
    <row r="523" spans="1:8" x14ac:dyDescent="0.25">
      <c r="A523">
        <v>220413</v>
      </c>
      <c r="B523">
        <v>1819056</v>
      </c>
      <c r="C523" t="s">
        <v>11</v>
      </c>
      <c r="D523" t="s">
        <v>749</v>
      </c>
      <c r="F523">
        <v>108339</v>
      </c>
      <c r="G523">
        <f t="shared" si="8"/>
        <v>90316</v>
      </c>
      <c r="H523">
        <v>18023</v>
      </c>
    </row>
    <row r="524" spans="1:8" x14ac:dyDescent="0.25">
      <c r="A524">
        <v>220414</v>
      </c>
      <c r="B524">
        <v>1819058</v>
      </c>
      <c r="C524" t="s">
        <v>11</v>
      </c>
      <c r="D524" t="s">
        <v>749</v>
      </c>
      <c r="F524">
        <v>77206</v>
      </c>
      <c r="G524">
        <f t="shared" si="8"/>
        <v>69125</v>
      </c>
      <c r="H524">
        <v>8081</v>
      </c>
    </row>
    <row r="525" spans="1:8" x14ac:dyDescent="0.25">
      <c r="A525">
        <v>220513</v>
      </c>
      <c r="B525">
        <v>1819059</v>
      </c>
      <c r="C525" t="s">
        <v>11</v>
      </c>
      <c r="D525" t="s">
        <v>749</v>
      </c>
      <c r="F525">
        <v>20523</v>
      </c>
      <c r="G525">
        <f t="shared" si="8"/>
        <v>9160</v>
      </c>
      <c r="H525">
        <v>11363</v>
      </c>
    </row>
    <row r="526" spans="1:8" x14ac:dyDescent="0.25">
      <c r="A526">
        <v>220518</v>
      </c>
      <c r="B526">
        <v>1819060</v>
      </c>
      <c r="C526" t="s">
        <v>11</v>
      </c>
      <c r="D526" t="s">
        <v>749</v>
      </c>
      <c r="F526">
        <v>38254</v>
      </c>
      <c r="G526">
        <f t="shared" si="8"/>
        <v>17136</v>
      </c>
      <c r="H526">
        <v>21118</v>
      </c>
    </row>
    <row r="527" spans="1:8" x14ac:dyDescent="0.25">
      <c r="A527">
        <v>220538</v>
      </c>
      <c r="B527">
        <v>1819061</v>
      </c>
      <c r="C527" t="s">
        <v>11</v>
      </c>
      <c r="D527" t="s">
        <v>749</v>
      </c>
      <c r="F527">
        <v>56404</v>
      </c>
      <c r="G527">
        <f t="shared" si="8"/>
        <v>12175</v>
      </c>
      <c r="H527">
        <v>44229</v>
      </c>
    </row>
    <row r="528" spans="1:8" x14ac:dyDescent="0.25">
      <c r="A528">
        <v>220565</v>
      </c>
      <c r="B528">
        <v>1819062</v>
      </c>
      <c r="C528" t="s">
        <v>11</v>
      </c>
      <c r="D528" t="s">
        <v>749</v>
      </c>
      <c r="F528">
        <v>40488</v>
      </c>
      <c r="G528">
        <f t="shared" si="8"/>
        <v>0</v>
      </c>
      <c r="H528">
        <v>40488</v>
      </c>
    </row>
    <row r="529" spans="1:8" x14ac:dyDescent="0.25">
      <c r="A529">
        <v>220548</v>
      </c>
      <c r="B529">
        <v>1819064</v>
      </c>
      <c r="C529" t="s">
        <v>11</v>
      </c>
      <c r="D529" t="s">
        <v>749</v>
      </c>
      <c r="F529">
        <v>68689</v>
      </c>
      <c r="G529">
        <f t="shared" si="8"/>
        <v>61500</v>
      </c>
      <c r="H529">
        <v>7189</v>
      </c>
    </row>
    <row r="530" spans="1:8" x14ac:dyDescent="0.25">
      <c r="A530">
        <v>220299</v>
      </c>
      <c r="B530">
        <v>1819066</v>
      </c>
      <c r="C530" t="s">
        <v>11</v>
      </c>
      <c r="D530" t="s">
        <v>749</v>
      </c>
      <c r="F530">
        <v>30156</v>
      </c>
      <c r="G530">
        <f t="shared" si="8"/>
        <v>27000</v>
      </c>
      <c r="H530">
        <v>3156</v>
      </c>
    </row>
    <row r="531" spans="1:8" x14ac:dyDescent="0.25">
      <c r="A531">
        <v>220349</v>
      </c>
      <c r="B531">
        <v>1819067</v>
      </c>
      <c r="C531" t="s">
        <v>11</v>
      </c>
      <c r="D531" t="s">
        <v>749</v>
      </c>
      <c r="F531">
        <v>27504</v>
      </c>
      <c r="G531">
        <f t="shared" si="8"/>
        <v>24625</v>
      </c>
      <c r="H531">
        <v>2879</v>
      </c>
    </row>
    <row r="532" spans="1:8" x14ac:dyDescent="0.25">
      <c r="A532">
        <v>220351</v>
      </c>
      <c r="B532">
        <v>1819068</v>
      </c>
      <c r="C532" t="s">
        <v>11</v>
      </c>
      <c r="D532" t="s">
        <v>749</v>
      </c>
      <c r="F532">
        <v>40767</v>
      </c>
      <c r="G532">
        <f t="shared" si="8"/>
        <v>0</v>
      </c>
      <c r="H532">
        <v>40767</v>
      </c>
    </row>
    <row r="533" spans="1:8" x14ac:dyDescent="0.25">
      <c r="A533">
        <v>220608</v>
      </c>
      <c r="B533">
        <v>1819071</v>
      </c>
      <c r="C533" t="s">
        <v>11</v>
      </c>
      <c r="D533" t="s">
        <v>749</v>
      </c>
      <c r="F533">
        <v>87956</v>
      </c>
      <c r="G533">
        <f t="shared" si="8"/>
        <v>78750</v>
      </c>
      <c r="H533">
        <v>9206</v>
      </c>
    </row>
    <row r="534" spans="1:8" x14ac:dyDescent="0.25">
      <c r="A534">
        <v>220696</v>
      </c>
      <c r="B534">
        <v>1819074</v>
      </c>
      <c r="C534" t="s">
        <v>11</v>
      </c>
      <c r="D534" t="s">
        <v>749</v>
      </c>
      <c r="F534">
        <v>30854</v>
      </c>
      <c r="G534">
        <f t="shared" si="8"/>
        <v>0</v>
      </c>
      <c r="H534">
        <v>30854</v>
      </c>
    </row>
    <row r="535" spans="1:8" x14ac:dyDescent="0.25">
      <c r="A535">
        <v>220697</v>
      </c>
      <c r="B535">
        <v>1819075</v>
      </c>
      <c r="C535" t="s">
        <v>11</v>
      </c>
      <c r="D535" t="s">
        <v>749</v>
      </c>
      <c r="F535">
        <v>40348</v>
      </c>
      <c r="G535">
        <f t="shared" si="8"/>
        <v>0</v>
      </c>
      <c r="H535">
        <v>40348</v>
      </c>
    </row>
    <row r="536" spans="1:8" x14ac:dyDescent="0.25">
      <c r="A536">
        <v>220457</v>
      </c>
      <c r="B536">
        <v>1819076</v>
      </c>
      <c r="C536" t="s">
        <v>11</v>
      </c>
      <c r="D536" t="s">
        <v>749</v>
      </c>
      <c r="F536">
        <v>180798</v>
      </c>
      <c r="G536">
        <f t="shared" si="8"/>
        <v>161875</v>
      </c>
      <c r="H536">
        <v>18923</v>
      </c>
    </row>
    <row r="537" spans="1:8" x14ac:dyDescent="0.25">
      <c r="A537">
        <v>220448</v>
      </c>
      <c r="B537">
        <v>1819081</v>
      </c>
      <c r="C537" t="s">
        <v>11</v>
      </c>
      <c r="D537" t="s">
        <v>749</v>
      </c>
      <c r="F537">
        <v>211234</v>
      </c>
      <c r="G537">
        <f t="shared" si="8"/>
        <v>189125</v>
      </c>
      <c r="H537">
        <v>22109</v>
      </c>
    </row>
    <row r="538" spans="1:8" x14ac:dyDescent="0.25">
      <c r="A538">
        <v>220481</v>
      </c>
      <c r="B538">
        <v>1819082</v>
      </c>
      <c r="C538" t="s">
        <v>11</v>
      </c>
      <c r="D538" t="s">
        <v>749</v>
      </c>
      <c r="F538">
        <v>39231</v>
      </c>
      <c r="G538">
        <f t="shared" si="8"/>
        <v>30132</v>
      </c>
      <c r="H538">
        <v>9099</v>
      </c>
    </row>
    <row r="539" spans="1:8" x14ac:dyDescent="0.25">
      <c r="A539">
        <v>220501</v>
      </c>
      <c r="B539">
        <v>1819083</v>
      </c>
      <c r="C539" t="s">
        <v>11</v>
      </c>
      <c r="D539" t="s">
        <v>749</v>
      </c>
      <c r="F539">
        <v>15916</v>
      </c>
      <c r="G539">
        <f t="shared" si="8"/>
        <v>3496</v>
      </c>
      <c r="H539">
        <v>12420</v>
      </c>
    </row>
    <row r="540" spans="1:8" x14ac:dyDescent="0.25">
      <c r="A540">
        <v>220407</v>
      </c>
      <c r="B540">
        <v>1819084</v>
      </c>
      <c r="C540" t="s">
        <v>11</v>
      </c>
      <c r="D540" t="s">
        <v>749</v>
      </c>
      <c r="F540">
        <v>19965</v>
      </c>
      <c r="G540">
        <f t="shared" si="8"/>
        <v>7232</v>
      </c>
      <c r="H540">
        <v>12733</v>
      </c>
    </row>
    <row r="541" spans="1:8" x14ac:dyDescent="0.25">
      <c r="A541">
        <v>220624</v>
      </c>
      <c r="B541">
        <v>1819085</v>
      </c>
      <c r="C541" t="s">
        <v>11</v>
      </c>
      <c r="D541" t="s">
        <v>749</v>
      </c>
      <c r="F541">
        <v>63245</v>
      </c>
      <c r="G541">
        <f t="shared" si="8"/>
        <v>48850</v>
      </c>
      <c r="H541">
        <v>14395</v>
      </c>
    </row>
    <row r="542" spans="1:8" x14ac:dyDescent="0.25">
      <c r="A542">
        <v>220625</v>
      </c>
      <c r="B542">
        <v>1819086</v>
      </c>
      <c r="C542" t="s">
        <v>11</v>
      </c>
      <c r="D542" t="s">
        <v>749</v>
      </c>
      <c r="F542">
        <v>16474</v>
      </c>
      <c r="G542">
        <f t="shared" si="8"/>
        <v>13346</v>
      </c>
      <c r="H542">
        <v>3128</v>
      </c>
    </row>
    <row r="543" spans="1:8" x14ac:dyDescent="0.25">
      <c r="A543">
        <v>220626</v>
      </c>
      <c r="B543">
        <v>1819087</v>
      </c>
      <c r="C543" t="s">
        <v>11</v>
      </c>
      <c r="D543" t="s">
        <v>749</v>
      </c>
      <c r="F543">
        <v>18150</v>
      </c>
      <c r="G543">
        <f t="shared" si="8"/>
        <v>15103</v>
      </c>
      <c r="H543">
        <v>3047</v>
      </c>
    </row>
    <row r="544" spans="1:8" x14ac:dyDescent="0.25">
      <c r="A544">
        <v>220627</v>
      </c>
      <c r="B544">
        <v>1819088</v>
      </c>
      <c r="C544" t="s">
        <v>11</v>
      </c>
      <c r="D544" t="s">
        <v>749</v>
      </c>
      <c r="F544">
        <v>17731</v>
      </c>
      <c r="G544">
        <f t="shared" si="8"/>
        <v>13891</v>
      </c>
      <c r="H544">
        <v>3840</v>
      </c>
    </row>
    <row r="545" spans="1:8" x14ac:dyDescent="0.25">
      <c r="A545">
        <v>220400</v>
      </c>
      <c r="B545">
        <v>1819089</v>
      </c>
      <c r="C545" t="s">
        <v>11</v>
      </c>
      <c r="D545" t="s">
        <v>749</v>
      </c>
      <c r="F545">
        <v>35880</v>
      </c>
      <c r="G545">
        <f t="shared" si="8"/>
        <v>5869</v>
      </c>
      <c r="H545">
        <v>30011</v>
      </c>
    </row>
    <row r="546" spans="1:8" x14ac:dyDescent="0.25">
      <c r="A546">
        <v>220594</v>
      </c>
      <c r="B546">
        <v>1819090</v>
      </c>
      <c r="C546" t="s">
        <v>11</v>
      </c>
      <c r="D546" t="s">
        <v>749</v>
      </c>
      <c r="F546">
        <v>6701</v>
      </c>
      <c r="G546">
        <f t="shared" si="8"/>
        <v>0</v>
      </c>
      <c r="H546">
        <v>6701</v>
      </c>
    </row>
    <row r="547" spans="1:8" x14ac:dyDescent="0.25">
      <c r="A547">
        <v>220595</v>
      </c>
      <c r="B547">
        <v>1819091</v>
      </c>
      <c r="C547" t="s">
        <v>11</v>
      </c>
      <c r="D547" t="s">
        <v>749</v>
      </c>
      <c r="F547">
        <v>18568</v>
      </c>
      <c r="G547">
        <f t="shared" si="8"/>
        <v>0</v>
      </c>
      <c r="H547">
        <v>18568</v>
      </c>
    </row>
    <row r="548" spans="1:8" x14ac:dyDescent="0.25">
      <c r="A548">
        <v>220596</v>
      </c>
      <c r="B548">
        <v>1819092</v>
      </c>
      <c r="C548" t="s">
        <v>11</v>
      </c>
      <c r="D548" t="s">
        <v>749</v>
      </c>
      <c r="F548">
        <v>33507</v>
      </c>
      <c r="G548">
        <f t="shared" si="8"/>
        <v>0</v>
      </c>
      <c r="H548">
        <v>33507</v>
      </c>
    </row>
    <row r="549" spans="1:8" x14ac:dyDescent="0.25">
      <c r="A549">
        <v>220597</v>
      </c>
      <c r="B549">
        <v>1819093</v>
      </c>
      <c r="C549" t="s">
        <v>11</v>
      </c>
      <c r="D549" t="s">
        <v>749</v>
      </c>
      <c r="F549">
        <v>22198</v>
      </c>
      <c r="G549">
        <f t="shared" si="8"/>
        <v>0</v>
      </c>
      <c r="H549">
        <v>22198</v>
      </c>
    </row>
    <row r="550" spans="1:8" x14ac:dyDescent="0.25">
      <c r="A550">
        <v>220350</v>
      </c>
      <c r="B550">
        <v>1920001</v>
      </c>
      <c r="C550" t="s">
        <v>11</v>
      </c>
      <c r="D550" t="s">
        <v>749</v>
      </c>
      <c r="F550">
        <v>64920</v>
      </c>
      <c r="G550">
        <f t="shared" si="8"/>
        <v>0</v>
      </c>
      <c r="H550">
        <v>64920</v>
      </c>
    </row>
    <row r="551" spans="1:8" x14ac:dyDescent="0.25">
      <c r="A551">
        <v>220419</v>
      </c>
      <c r="B551">
        <v>1920004</v>
      </c>
      <c r="C551" t="s">
        <v>11</v>
      </c>
      <c r="D551" t="s">
        <v>749</v>
      </c>
      <c r="F551">
        <v>72738</v>
      </c>
      <c r="G551">
        <f t="shared" si="8"/>
        <v>17371</v>
      </c>
      <c r="H551">
        <v>55367</v>
      </c>
    </row>
    <row r="552" spans="1:8" x14ac:dyDescent="0.25">
      <c r="A552">
        <v>220420</v>
      </c>
      <c r="B552">
        <v>1920005</v>
      </c>
      <c r="C552" t="s">
        <v>11</v>
      </c>
      <c r="D552" t="s">
        <v>749</v>
      </c>
      <c r="F552">
        <v>48306</v>
      </c>
      <c r="G552">
        <f t="shared" si="8"/>
        <v>27534</v>
      </c>
      <c r="H552">
        <v>20772</v>
      </c>
    </row>
    <row r="553" spans="1:8" x14ac:dyDescent="0.25">
      <c r="A553">
        <v>220421</v>
      </c>
      <c r="B553">
        <v>1920006</v>
      </c>
      <c r="C553" t="s">
        <v>11</v>
      </c>
      <c r="D553" t="s">
        <v>749</v>
      </c>
      <c r="F553">
        <v>49981</v>
      </c>
      <c r="G553">
        <f t="shared" si="8"/>
        <v>22687</v>
      </c>
      <c r="H553">
        <v>27294</v>
      </c>
    </row>
    <row r="554" spans="1:8" x14ac:dyDescent="0.25">
      <c r="A554">
        <v>220458</v>
      </c>
      <c r="B554">
        <v>1920007</v>
      </c>
      <c r="C554" t="s">
        <v>11</v>
      </c>
      <c r="D554" t="s">
        <v>749</v>
      </c>
      <c r="F554">
        <v>16195</v>
      </c>
      <c r="G554">
        <f t="shared" si="8"/>
        <v>14500</v>
      </c>
      <c r="H554">
        <v>1695</v>
      </c>
    </row>
    <row r="555" spans="1:8" x14ac:dyDescent="0.25">
      <c r="A555">
        <v>220682</v>
      </c>
      <c r="B555">
        <v>1920010</v>
      </c>
      <c r="C555" t="s">
        <v>11</v>
      </c>
      <c r="D555" t="s">
        <v>749</v>
      </c>
      <c r="F555">
        <v>4747</v>
      </c>
      <c r="G555">
        <f t="shared" si="8"/>
        <v>1485</v>
      </c>
      <c r="H555">
        <v>3262</v>
      </c>
    </row>
    <row r="556" spans="1:8" x14ac:dyDescent="0.25">
      <c r="A556">
        <v>220677</v>
      </c>
      <c r="B556">
        <v>1920014</v>
      </c>
      <c r="C556" t="s">
        <v>11</v>
      </c>
      <c r="D556" t="s">
        <v>749</v>
      </c>
      <c r="F556">
        <v>10331</v>
      </c>
      <c r="G556">
        <f t="shared" si="8"/>
        <v>2775</v>
      </c>
      <c r="H556">
        <v>7556</v>
      </c>
    </row>
    <row r="557" spans="1:8" x14ac:dyDescent="0.25">
      <c r="A557">
        <v>220622</v>
      </c>
      <c r="B557">
        <v>1920015</v>
      </c>
      <c r="C557" t="s">
        <v>11</v>
      </c>
      <c r="D557" t="s">
        <v>749</v>
      </c>
      <c r="F557">
        <v>69108</v>
      </c>
      <c r="G557">
        <f t="shared" si="8"/>
        <v>61875</v>
      </c>
      <c r="H557">
        <v>7233</v>
      </c>
    </row>
    <row r="558" spans="1:8" x14ac:dyDescent="0.25">
      <c r="A558">
        <v>220552</v>
      </c>
      <c r="B558">
        <v>1920016</v>
      </c>
      <c r="C558" t="s">
        <v>11</v>
      </c>
      <c r="D558" t="s">
        <v>749</v>
      </c>
      <c r="F558">
        <v>22757</v>
      </c>
      <c r="G558">
        <f t="shared" si="8"/>
        <v>20375</v>
      </c>
      <c r="H558">
        <v>2382</v>
      </c>
    </row>
    <row r="559" spans="1:8" x14ac:dyDescent="0.25">
      <c r="A559">
        <v>220647</v>
      </c>
      <c r="B559">
        <v>1920017</v>
      </c>
      <c r="C559" t="s">
        <v>11</v>
      </c>
      <c r="D559" t="s">
        <v>749</v>
      </c>
      <c r="F559">
        <v>35043</v>
      </c>
      <c r="G559">
        <f t="shared" si="8"/>
        <v>31036</v>
      </c>
      <c r="H559">
        <v>4007</v>
      </c>
    </row>
    <row r="560" spans="1:8" x14ac:dyDescent="0.25">
      <c r="A560">
        <v>220708</v>
      </c>
      <c r="B560">
        <v>1920020</v>
      </c>
      <c r="C560" t="s">
        <v>11</v>
      </c>
      <c r="D560" t="s">
        <v>749</v>
      </c>
      <c r="F560">
        <v>49283</v>
      </c>
      <c r="G560">
        <f t="shared" si="8"/>
        <v>9556</v>
      </c>
      <c r="H560">
        <v>39727</v>
      </c>
    </row>
    <row r="561" spans="1:8" x14ac:dyDescent="0.25">
      <c r="A561">
        <v>220439</v>
      </c>
      <c r="B561">
        <v>1920021</v>
      </c>
      <c r="C561" t="s">
        <v>11</v>
      </c>
      <c r="D561" t="s">
        <v>749</v>
      </c>
      <c r="F561">
        <v>235527</v>
      </c>
      <c r="G561">
        <f t="shared" si="8"/>
        <v>92650</v>
      </c>
      <c r="H561">
        <v>142877</v>
      </c>
    </row>
    <row r="562" spans="1:8" x14ac:dyDescent="0.25">
      <c r="A562">
        <v>220391</v>
      </c>
      <c r="B562">
        <v>1920022</v>
      </c>
      <c r="C562" t="s">
        <v>11</v>
      </c>
      <c r="D562" t="s">
        <v>749</v>
      </c>
      <c r="F562">
        <v>331161</v>
      </c>
      <c r="G562">
        <f t="shared" si="8"/>
        <v>296500</v>
      </c>
      <c r="H562">
        <v>34661</v>
      </c>
    </row>
    <row r="563" spans="1:8" x14ac:dyDescent="0.25">
      <c r="A563">
        <v>220577</v>
      </c>
      <c r="B563">
        <v>1920023</v>
      </c>
      <c r="C563" t="s">
        <v>11</v>
      </c>
      <c r="D563" t="s">
        <v>749</v>
      </c>
      <c r="F563">
        <v>53192</v>
      </c>
      <c r="G563">
        <f t="shared" si="8"/>
        <v>24034</v>
      </c>
      <c r="H563">
        <v>29158</v>
      </c>
    </row>
    <row r="564" spans="1:8" x14ac:dyDescent="0.25">
      <c r="A564">
        <v>220445</v>
      </c>
      <c r="B564">
        <v>1920024</v>
      </c>
      <c r="C564" t="s">
        <v>11</v>
      </c>
      <c r="D564" t="s">
        <v>749</v>
      </c>
      <c r="F564">
        <v>19127</v>
      </c>
      <c r="G564">
        <f t="shared" si="8"/>
        <v>9520</v>
      </c>
      <c r="H564">
        <v>9607</v>
      </c>
    </row>
    <row r="565" spans="1:8" x14ac:dyDescent="0.25">
      <c r="A565">
        <v>220572</v>
      </c>
      <c r="B565">
        <v>1920025</v>
      </c>
      <c r="C565" t="s">
        <v>11</v>
      </c>
      <c r="D565" t="s">
        <v>749</v>
      </c>
      <c r="F565">
        <v>129700</v>
      </c>
      <c r="G565">
        <f t="shared" si="8"/>
        <v>116125</v>
      </c>
      <c r="H565">
        <v>13575</v>
      </c>
    </row>
    <row r="566" spans="1:8" x14ac:dyDescent="0.25">
      <c r="A566">
        <v>220571</v>
      </c>
      <c r="B566">
        <v>1920026</v>
      </c>
      <c r="C566" t="s">
        <v>11</v>
      </c>
      <c r="D566" t="s">
        <v>749</v>
      </c>
      <c r="F566">
        <v>540999</v>
      </c>
      <c r="G566">
        <f t="shared" si="8"/>
        <v>484375</v>
      </c>
      <c r="H566">
        <v>56624</v>
      </c>
    </row>
    <row r="567" spans="1:8" x14ac:dyDescent="0.25">
      <c r="A567">
        <v>220356</v>
      </c>
      <c r="B567">
        <v>1920027</v>
      </c>
      <c r="C567" t="s">
        <v>11</v>
      </c>
      <c r="D567" t="s">
        <v>749</v>
      </c>
      <c r="F567">
        <v>10052</v>
      </c>
      <c r="G567">
        <f t="shared" si="8"/>
        <v>9000</v>
      </c>
      <c r="H567">
        <v>1052</v>
      </c>
    </row>
    <row r="568" spans="1:8" x14ac:dyDescent="0.25">
      <c r="A568">
        <v>220357</v>
      </c>
      <c r="B568">
        <v>1920028</v>
      </c>
      <c r="C568" t="s">
        <v>11</v>
      </c>
      <c r="D568" t="s">
        <v>749</v>
      </c>
      <c r="F568">
        <v>55566</v>
      </c>
      <c r="G568">
        <f t="shared" si="8"/>
        <v>49750</v>
      </c>
      <c r="H568">
        <v>5816</v>
      </c>
    </row>
    <row r="569" spans="1:8" x14ac:dyDescent="0.25">
      <c r="A569">
        <v>220371</v>
      </c>
      <c r="B569">
        <v>1920030</v>
      </c>
      <c r="C569" t="s">
        <v>11</v>
      </c>
      <c r="D569" t="s">
        <v>749</v>
      </c>
      <c r="F569">
        <v>79858</v>
      </c>
      <c r="G569">
        <f t="shared" si="8"/>
        <v>35352</v>
      </c>
      <c r="H569">
        <v>44506</v>
      </c>
    </row>
    <row r="570" spans="1:8" x14ac:dyDescent="0.25">
      <c r="A570">
        <v>220386</v>
      </c>
      <c r="B570">
        <v>1920031</v>
      </c>
      <c r="C570" t="s">
        <v>11</v>
      </c>
      <c r="D570" t="s">
        <v>749</v>
      </c>
      <c r="F570">
        <v>86560</v>
      </c>
      <c r="G570">
        <f t="shared" si="8"/>
        <v>77500</v>
      </c>
      <c r="H570">
        <v>9060</v>
      </c>
    </row>
    <row r="571" spans="1:8" x14ac:dyDescent="0.25">
      <c r="A571">
        <v>220417</v>
      </c>
      <c r="B571">
        <v>1920032</v>
      </c>
      <c r="C571" t="s">
        <v>11</v>
      </c>
      <c r="D571" t="s">
        <v>749</v>
      </c>
      <c r="F571">
        <v>66176</v>
      </c>
      <c r="G571">
        <f t="shared" si="8"/>
        <v>19474</v>
      </c>
      <c r="H571">
        <v>46702</v>
      </c>
    </row>
    <row r="572" spans="1:8" x14ac:dyDescent="0.25">
      <c r="A572">
        <v>220567</v>
      </c>
      <c r="B572">
        <v>1920033</v>
      </c>
      <c r="C572" t="s">
        <v>11</v>
      </c>
      <c r="D572" t="s">
        <v>749</v>
      </c>
      <c r="F572">
        <v>151340</v>
      </c>
      <c r="G572">
        <f t="shared" si="8"/>
        <v>65169</v>
      </c>
      <c r="H572">
        <v>86171</v>
      </c>
    </row>
    <row r="573" spans="1:8" x14ac:dyDescent="0.25">
      <c r="A573">
        <v>220434</v>
      </c>
      <c r="B573">
        <v>1920034</v>
      </c>
      <c r="C573" t="s">
        <v>11</v>
      </c>
      <c r="D573" t="s">
        <v>749</v>
      </c>
      <c r="F573">
        <v>17033</v>
      </c>
      <c r="G573">
        <f t="shared" si="8"/>
        <v>6247</v>
      </c>
      <c r="H573">
        <v>10786</v>
      </c>
    </row>
    <row r="574" spans="1:8" x14ac:dyDescent="0.25">
      <c r="A574">
        <v>220490</v>
      </c>
      <c r="B574">
        <v>1920036</v>
      </c>
      <c r="C574" t="s">
        <v>11</v>
      </c>
      <c r="D574" t="s">
        <v>749</v>
      </c>
      <c r="F574">
        <v>59475</v>
      </c>
      <c r="G574">
        <f t="shared" si="8"/>
        <v>23691</v>
      </c>
      <c r="H574">
        <v>35784</v>
      </c>
    </row>
    <row r="575" spans="1:8" x14ac:dyDescent="0.25">
      <c r="A575">
        <v>220539</v>
      </c>
      <c r="B575">
        <v>1920037</v>
      </c>
      <c r="C575" t="s">
        <v>11</v>
      </c>
      <c r="D575" t="s">
        <v>749</v>
      </c>
      <c r="F575">
        <v>52215</v>
      </c>
      <c r="G575">
        <f t="shared" si="8"/>
        <v>10726</v>
      </c>
      <c r="H575">
        <v>41489</v>
      </c>
    </row>
    <row r="576" spans="1:8" x14ac:dyDescent="0.25">
      <c r="A576">
        <v>220612</v>
      </c>
      <c r="B576">
        <v>1920038</v>
      </c>
      <c r="C576" t="s">
        <v>11</v>
      </c>
      <c r="D576" t="s">
        <v>749</v>
      </c>
      <c r="F576">
        <v>6701</v>
      </c>
      <c r="G576">
        <f t="shared" si="8"/>
        <v>1698</v>
      </c>
      <c r="H576">
        <v>5003</v>
      </c>
    </row>
    <row r="577" spans="1:8" x14ac:dyDescent="0.25">
      <c r="A577">
        <v>220576</v>
      </c>
      <c r="B577">
        <v>1920040</v>
      </c>
      <c r="C577" t="s">
        <v>11</v>
      </c>
      <c r="D577" t="s">
        <v>749</v>
      </c>
      <c r="F577">
        <v>30715</v>
      </c>
      <c r="G577">
        <f t="shared" si="8"/>
        <v>18225</v>
      </c>
      <c r="H577">
        <v>12490</v>
      </c>
    </row>
    <row r="578" spans="1:8" x14ac:dyDescent="0.25">
      <c r="A578">
        <v>220641</v>
      </c>
      <c r="B578">
        <v>2021001</v>
      </c>
      <c r="C578" t="s">
        <v>11</v>
      </c>
      <c r="D578" t="s">
        <v>749</v>
      </c>
      <c r="F578">
        <v>3770</v>
      </c>
      <c r="G578">
        <f t="shared" si="8"/>
        <v>0</v>
      </c>
      <c r="H578">
        <v>3770</v>
      </c>
    </row>
    <row r="579" spans="1:8" x14ac:dyDescent="0.25">
      <c r="A579">
        <v>220449</v>
      </c>
      <c r="B579">
        <v>2021002</v>
      </c>
      <c r="C579" t="s">
        <v>11</v>
      </c>
      <c r="D579" t="s">
        <v>749</v>
      </c>
      <c r="F579">
        <v>49283</v>
      </c>
      <c r="G579">
        <f t="shared" ref="G579:G642" si="9">F579-H579</f>
        <v>44125</v>
      </c>
      <c r="H579">
        <v>5158</v>
      </c>
    </row>
    <row r="580" spans="1:8" x14ac:dyDescent="0.25">
      <c r="A580">
        <v>220451</v>
      </c>
      <c r="B580">
        <v>2021003</v>
      </c>
      <c r="C580" t="s">
        <v>11</v>
      </c>
      <c r="D580" t="s">
        <v>749</v>
      </c>
      <c r="F580">
        <v>88654</v>
      </c>
      <c r="G580">
        <f t="shared" si="9"/>
        <v>0</v>
      </c>
      <c r="H580">
        <v>88654</v>
      </c>
    </row>
    <row r="581" spans="1:8" x14ac:dyDescent="0.25">
      <c r="A581">
        <v>220452</v>
      </c>
      <c r="B581">
        <v>2021004</v>
      </c>
      <c r="C581" t="s">
        <v>11</v>
      </c>
      <c r="D581" t="s">
        <v>749</v>
      </c>
      <c r="F581">
        <v>91307</v>
      </c>
      <c r="G581">
        <f t="shared" si="9"/>
        <v>0</v>
      </c>
      <c r="H581">
        <v>91307</v>
      </c>
    </row>
    <row r="582" spans="1:8" x14ac:dyDescent="0.25">
      <c r="A582">
        <v>220355</v>
      </c>
      <c r="B582">
        <v>2021007</v>
      </c>
      <c r="C582" t="s">
        <v>11</v>
      </c>
      <c r="D582" t="s">
        <v>749</v>
      </c>
      <c r="F582">
        <v>198390</v>
      </c>
      <c r="G582">
        <f t="shared" si="9"/>
        <v>177625</v>
      </c>
      <c r="H582">
        <v>20765</v>
      </c>
    </row>
    <row r="583" spans="1:8" x14ac:dyDescent="0.25">
      <c r="A583">
        <v>220358</v>
      </c>
      <c r="B583">
        <v>2021008</v>
      </c>
      <c r="C583" t="s">
        <v>11</v>
      </c>
      <c r="D583" t="s">
        <v>749</v>
      </c>
      <c r="F583">
        <v>25968</v>
      </c>
      <c r="G583">
        <f t="shared" si="9"/>
        <v>23250</v>
      </c>
      <c r="H583">
        <v>2718</v>
      </c>
    </row>
    <row r="584" spans="1:8" x14ac:dyDescent="0.25">
      <c r="A584">
        <v>220359</v>
      </c>
      <c r="B584">
        <v>2021009</v>
      </c>
      <c r="C584" t="s">
        <v>11</v>
      </c>
      <c r="D584" t="s">
        <v>749</v>
      </c>
      <c r="F584">
        <v>604244</v>
      </c>
      <c r="G584">
        <f t="shared" si="9"/>
        <v>541000</v>
      </c>
      <c r="H584">
        <v>63244</v>
      </c>
    </row>
    <row r="585" spans="1:8" x14ac:dyDescent="0.25">
      <c r="A585">
        <v>220360</v>
      </c>
      <c r="B585">
        <v>2021010</v>
      </c>
      <c r="C585" t="s">
        <v>11</v>
      </c>
      <c r="D585" t="s">
        <v>749</v>
      </c>
      <c r="F585">
        <v>86979</v>
      </c>
      <c r="G585">
        <f t="shared" si="9"/>
        <v>77875</v>
      </c>
      <c r="H585">
        <v>9104</v>
      </c>
    </row>
    <row r="586" spans="1:8" x14ac:dyDescent="0.25">
      <c r="A586">
        <v>220436</v>
      </c>
      <c r="B586">
        <v>2021011</v>
      </c>
      <c r="C586" t="s">
        <v>11</v>
      </c>
      <c r="D586" t="s">
        <v>749</v>
      </c>
      <c r="F586">
        <v>55147</v>
      </c>
      <c r="G586">
        <f t="shared" si="9"/>
        <v>31268</v>
      </c>
      <c r="H586">
        <v>23879</v>
      </c>
    </row>
    <row r="587" spans="1:8" x14ac:dyDescent="0.25">
      <c r="A587">
        <v>220395</v>
      </c>
      <c r="B587">
        <v>2021012</v>
      </c>
      <c r="C587" t="s">
        <v>11</v>
      </c>
      <c r="D587" t="s">
        <v>749</v>
      </c>
      <c r="F587">
        <v>75112</v>
      </c>
      <c r="G587">
        <f t="shared" si="9"/>
        <v>37732</v>
      </c>
      <c r="H587">
        <v>37380</v>
      </c>
    </row>
    <row r="588" spans="1:8" x14ac:dyDescent="0.25">
      <c r="A588">
        <v>220437</v>
      </c>
      <c r="B588">
        <v>2021014</v>
      </c>
      <c r="C588" t="s">
        <v>11</v>
      </c>
      <c r="D588" t="s">
        <v>749</v>
      </c>
      <c r="F588">
        <v>62686</v>
      </c>
      <c r="G588">
        <f t="shared" si="9"/>
        <v>29570</v>
      </c>
      <c r="H588">
        <v>33116</v>
      </c>
    </row>
    <row r="589" spans="1:8" x14ac:dyDescent="0.25">
      <c r="A589">
        <v>220438</v>
      </c>
      <c r="B589">
        <v>2021015</v>
      </c>
      <c r="C589" t="s">
        <v>11</v>
      </c>
      <c r="D589" t="s">
        <v>749</v>
      </c>
      <c r="F589">
        <v>65618</v>
      </c>
      <c r="G589">
        <f t="shared" si="9"/>
        <v>31130</v>
      </c>
      <c r="H589">
        <v>34488</v>
      </c>
    </row>
    <row r="590" spans="1:8" x14ac:dyDescent="0.25">
      <c r="A590">
        <v>220367</v>
      </c>
      <c r="B590">
        <v>2021016</v>
      </c>
      <c r="C590" t="s">
        <v>11</v>
      </c>
      <c r="D590" t="s">
        <v>749</v>
      </c>
      <c r="F590">
        <v>42582</v>
      </c>
      <c r="G590">
        <f t="shared" si="9"/>
        <v>20108</v>
      </c>
      <c r="H590">
        <v>22474</v>
      </c>
    </row>
    <row r="591" spans="1:8" x14ac:dyDescent="0.25">
      <c r="A591">
        <v>220496</v>
      </c>
      <c r="B591">
        <v>2021017</v>
      </c>
      <c r="C591" t="s">
        <v>11</v>
      </c>
      <c r="D591" t="s">
        <v>749</v>
      </c>
      <c r="F591">
        <v>24572</v>
      </c>
      <c r="G591">
        <f t="shared" si="9"/>
        <v>5054</v>
      </c>
      <c r="H591">
        <v>19518</v>
      </c>
    </row>
    <row r="592" spans="1:8" x14ac:dyDescent="0.25">
      <c r="A592">
        <v>220497</v>
      </c>
      <c r="B592">
        <v>2021018</v>
      </c>
      <c r="C592" t="s">
        <v>11</v>
      </c>
      <c r="D592" t="s">
        <v>749</v>
      </c>
      <c r="F592">
        <v>40488</v>
      </c>
      <c r="G592">
        <f t="shared" si="9"/>
        <v>5523</v>
      </c>
      <c r="H592">
        <v>34965</v>
      </c>
    </row>
    <row r="593" spans="1:8" x14ac:dyDescent="0.25">
      <c r="A593">
        <v>220498</v>
      </c>
      <c r="B593">
        <v>2021019</v>
      </c>
      <c r="C593" t="s">
        <v>11</v>
      </c>
      <c r="D593" t="s">
        <v>749</v>
      </c>
      <c r="F593">
        <v>24991</v>
      </c>
      <c r="G593">
        <f t="shared" si="9"/>
        <v>9418</v>
      </c>
      <c r="H593">
        <v>15573</v>
      </c>
    </row>
    <row r="594" spans="1:8" x14ac:dyDescent="0.25">
      <c r="A594">
        <v>220598</v>
      </c>
      <c r="B594">
        <v>2021020</v>
      </c>
      <c r="C594" t="s">
        <v>11</v>
      </c>
      <c r="D594" t="s">
        <v>749</v>
      </c>
      <c r="F594">
        <v>16335</v>
      </c>
      <c r="G594">
        <f t="shared" si="9"/>
        <v>13073</v>
      </c>
      <c r="H594">
        <v>3262</v>
      </c>
    </row>
    <row r="595" spans="1:8" x14ac:dyDescent="0.25">
      <c r="A595">
        <v>220372</v>
      </c>
      <c r="B595">
        <v>2021023</v>
      </c>
      <c r="C595" t="s">
        <v>11</v>
      </c>
      <c r="D595" t="s">
        <v>749</v>
      </c>
      <c r="F595">
        <v>29179</v>
      </c>
      <c r="G595">
        <f t="shared" si="9"/>
        <v>7398</v>
      </c>
      <c r="H595">
        <v>21781</v>
      </c>
    </row>
    <row r="596" spans="1:8" x14ac:dyDescent="0.25">
      <c r="A596">
        <v>220392</v>
      </c>
      <c r="B596">
        <v>2021024</v>
      </c>
      <c r="C596" t="s">
        <v>11</v>
      </c>
      <c r="D596" t="s">
        <v>749</v>
      </c>
      <c r="F596">
        <v>55007</v>
      </c>
      <c r="G596">
        <f t="shared" si="9"/>
        <v>49250</v>
      </c>
      <c r="H596">
        <v>5757</v>
      </c>
    </row>
    <row r="597" spans="1:8" x14ac:dyDescent="0.25">
      <c r="A597">
        <v>220692</v>
      </c>
      <c r="B597">
        <v>2021025</v>
      </c>
      <c r="C597" t="s">
        <v>11</v>
      </c>
      <c r="D597" t="s">
        <v>749</v>
      </c>
      <c r="F597">
        <v>52215</v>
      </c>
      <c r="G597">
        <f t="shared" si="9"/>
        <v>31915</v>
      </c>
      <c r="H597">
        <v>20300</v>
      </c>
    </row>
    <row r="598" spans="1:8" x14ac:dyDescent="0.25">
      <c r="A598">
        <v>220411</v>
      </c>
      <c r="B598">
        <v>2021026</v>
      </c>
      <c r="C598" t="s">
        <v>11</v>
      </c>
      <c r="D598" t="s">
        <v>749</v>
      </c>
      <c r="F598">
        <v>128583</v>
      </c>
      <c r="G598">
        <f t="shared" si="9"/>
        <v>66462</v>
      </c>
      <c r="H598">
        <v>62121</v>
      </c>
    </row>
    <row r="599" spans="1:8" x14ac:dyDescent="0.25">
      <c r="A599">
        <v>220559</v>
      </c>
      <c r="B599">
        <v>2021027</v>
      </c>
      <c r="C599" t="s">
        <v>11</v>
      </c>
      <c r="D599" t="s">
        <v>749</v>
      </c>
      <c r="F599">
        <v>259959</v>
      </c>
      <c r="G599">
        <f t="shared" si="9"/>
        <v>0</v>
      </c>
      <c r="H599">
        <v>259959</v>
      </c>
    </row>
    <row r="600" spans="1:8" x14ac:dyDescent="0.25">
      <c r="A600">
        <v>220568</v>
      </c>
      <c r="B600">
        <v>2021028</v>
      </c>
      <c r="C600" t="s">
        <v>11</v>
      </c>
      <c r="D600" t="s">
        <v>749</v>
      </c>
      <c r="F600">
        <v>12705</v>
      </c>
      <c r="G600">
        <f t="shared" si="9"/>
        <v>11375</v>
      </c>
      <c r="H600">
        <v>1330</v>
      </c>
    </row>
    <row r="601" spans="1:8" x14ac:dyDescent="0.25">
      <c r="A601">
        <v>220693</v>
      </c>
      <c r="B601">
        <v>2021029</v>
      </c>
      <c r="C601" t="s">
        <v>11</v>
      </c>
      <c r="D601" t="s">
        <v>749</v>
      </c>
      <c r="F601">
        <v>75112</v>
      </c>
      <c r="G601">
        <f t="shared" si="9"/>
        <v>31429</v>
      </c>
      <c r="H601">
        <v>43683</v>
      </c>
    </row>
    <row r="602" spans="1:8" x14ac:dyDescent="0.25">
      <c r="A602">
        <v>220588</v>
      </c>
      <c r="B602">
        <v>2021030</v>
      </c>
      <c r="C602" t="s">
        <v>11</v>
      </c>
      <c r="D602" t="s">
        <v>749</v>
      </c>
      <c r="F602">
        <v>33507</v>
      </c>
      <c r="G602">
        <f t="shared" si="9"/>
        <v>1556</v>
      </c>
      <c r="H602">
        <v>31951</v>
      </c>
    </row>
    <row r="603" spans="1:8" x14ac:dyDescent="0.25">
      <c r="A603">
        <v>220589</v>
      </c>
      <c r="B603">
        <v>2021031</v>
      </c>
      <c r="C603" t="s">
        <v>11</v>
      </c>
      <c r="D603" t="s">
        <v>749</v>
      </c>
      <c r="F603">
        <v>51657</v>
      </c>
      <c r="G603">
        <f t="shared" si="9"/>
        <v>22012</v>
      </c>
      <c r="H603">
        <v>29645</v>
      </c>
    </row>
    <row r="604" spans="1:8" x14ac:dyDescent="0.25">
      <c r="A604">
        <v>220602</v>
      </c>
      <c r="B604">
        <v>2021032</v>
      </c>
      <c r="C604" t="s">
        <v>11</v>
      </c>
      <c r="D604" t="s">
        <v>749</v>
      </c>
      <c r="F604">
        <v>317898</v>
      </c>
      <c r="G604">
        <f t="shared" si="9"/>
        <v>284625</v>
      </c>
      <c r="H604">
        <v>33273</v>
      </c>
    </row>
    <row r="605" spans="1:8" x14ac:dyDescent="0.25">
      <c r="A605">
        <v>220601</v>
      </c>
      <c r="B605">
        <v>2021033</v>
      </c>
      <c r="C605" t="s">
        <v>11</v>
      </c>
      <c r="D605" t="s">
        <v>749</v>
      </c>
      <c r="F605">
        <v>87258</v>
      </c>
      <c r="G605">
        <f t="shared" si="9"/>
        <v>78125</v>
      </c>
      <c r="H605">
        <v>9133</v>
      </c>
    </row>
    <row r="606" spans="1:8" x14ac:dyDescent="0.25">
      <c r="A606">
        <v>220694</v>
      </c>
      <c r="B606">
        <v>2021034</v>
      </c>
      <c r="C606" t="s">
        <v>11</v>
      </c>
      <c r="D606" t="s">
        <v>749</v>
      </c>
      <c r="F606">
        <v>52774</v>
      </c>
      <c r="G606">
        <f t="shared" si="9"/>
        <v>31682</v>
      </c>
      <c r="H606">
        <v>21092</v>
      </c>
    </row>
    <row r="607" spans="1:8" x14ac:dyDescent="0.25">
      <c r="A607">
        <v>220659</v>
      </c>
      <c r="B607">
        <v>2021035</v>
      </c>
      <c r="C607" t="s">
        <v>11</v>
      </c>
      <c r="D607" t="s">
        <v>749</v>
      </c>
      <c r="F607">
        <v>37556</v>
      </c>
      <c r="G607">
        <f t="shared" si="9"/>
        <v>12675</v>
      </c>
      <c r="H607">
        <v>24881</v>
      </c>
    </row>
    <row r="608" spans="1:8" x14ac:dyDescent="0.25">
      <c r="A608">
        <v>221796</v>
      </c>
      <c r="B608">
        <v>2021037</v>
      </c>
      <c r="C608" t="s">
        <v>11</v>
      </c>
      <c r="D608" t="s">
        <v>749</v>
      </c>
      <c r="F608">
        <v>34764</v>
      </c>
      <c r="G608">
        <f t="shared" si="9"/>
        <v>23857</v>
      </c>
      <c r="H608">
        <v>10907</v>
      </c>
    </row>
    <row r="609" spans="1:8" x14ac:dyDescent="0.25">
      <c r="A609">
        <v>220590</v>
      </c>
      <c r="B609">
        <v>2021038</v>
      </c>
      <c r="C609" t="s">
        <v>11</v>
      </c>
      <c r="D609" t="s">
        <v>749</v>
      </c>
      <c r="F609">
        <v>37695</v>
      </c>
      <c r="G609">
        <f t="shared" si="9"/>
        <v>33750</v>
      </c>
      <c r="H609">
        <v>3945</v>
      </c>
    </row>
    <row r="610" spans="1:8" x14ac:dyDescent="0.25">
      <c r="A610">
        <v>220347</v>
      </c>
      <c r="B610">
        <v>2021040</v>
      </c>
      <c r="C610" t="s">
        <v>11</v>
      </c>
      <c r="D610" t="s">
        <v>749</v>
      </c>
      <c r="F610">
        <v>5724</v>
      </c>
      <c r="G610">
        <f t="shared" si="9"/>
        <v>0</v>
      </c>
      <c r="H610">
        <v>5724</v>
      </c>
    </row>
    <row r="611" spans="1:8" x14ac:dyDescent="0.25">
      <c r="A611">
        <v>220348</v>
      </c>
      <c r="B611">
        <v>2021041</v>
      </c>
      <c r="C611" t="s">
        <v>11</v>
      </c>
      <c r="D611" t="s">
        <v>749</v>
      </c>
      <c r="F611">
        <v>9354</v>
      </c>
      <c r="G611">
        <f t="shared" si="9"/>
        <v>0</v>
      </c>
      <c r="H611">
        <v>9354</v>
      </c>
    </row>
    <row r="612" spans="1:8" x14ac:dyDescent="0.25">
      <c r="A612">
        <v>220664</v>
      </c>
      <c r="B612">
        <v>2021043</v>
      </c>
      <c r="C612" t="s">
        <v>11</v>
      </c>
      <c r="D612" t="s">
        <v>749</v>
      </c>
      <c r="F612">
        <v>13682</v>
      </c>
      <c r="G612">
        <f t="shared" si="9"/>
        <v>3675</v>
      </c>
      <c r="H612">
        <v>10007</v>
      </c>
    </row>
    <row r="613" spans="1:8" x14ac:dyDescent="0.25">
      <c r="A613">
        <v>220460</v>
      </c>
      <c r="B613">
        <v>2021048</v>
      </c>
      <c r="C613" t="s">
        <v>11</v>
      </c>
      <c r="D613" t="s">
        <v>749</v>
      </c>
      <c r="F613">
        <v>60871</v>
      </c>
      <c r="G613">
        <f t="shared" si="9"/>
        <v>22557</v>
      </c>
      <c r="H613">
        <v>38314</v>
      </c>
    </row>
    <row r="614" spans="1:8" x14ac:dyDescent="0.25">
      <c r="A614">
        <v>220461</v>
      </c>
      <c r="B614">
        <v>2021049</v>
      </c>
      <c r="C614" t="s">
        <v>11</v>
      </c>
      <c r="D614" t="s">
        <v>749</v>
      </c>
      <c r="F614">
        <v>59894</v>
      </c>
      <c r="G614">
        <f t="shared" si="9"/>
        <v>31549</v>
      </c>
      <c r="H614">
        <v>28345</v>
      </c>
    </row>
    <row r="615" spans="1:8" x14ac:dyDescent="0.25">
      <c r="A615">
        <v>220463</v>
      </c>
      <c r="B615">
        <v>2021050</v>
      </c>
      <c r="C615" t="s">
        <v>11</v>
      </c>
      <c r="D615" t="s">
        <v>749</v>
      </c>
      <c r="F615">
        <v>43559</v>
      </c>
      <c r="G615">
        <f t="shared" si="9"/>
        <v>6424</v>
      </c>
      <c r="H615">
        <v>37135</v>
      </c>
    </row>
    <row r="616" spans="1:8" x14ac:dyDescent="0.25">
      <c r="A616">
        <v>220462</v>
      </c>
      <c r="B616">
        <v>2021051</v>
      </c>
      <c r="C616" t="s">
        <v>11</v>
      </c>
      <c r="D616" t="s">
        <v>749</v>
      </c>
      <c r="F616">
        <v>55985</v>
      </c>
      <c r="G616">
        <f t="shared" si="9"/>
        <v>25615</v>
      </c>
      <c r="H616">
        <v>30370</v>
      </c>
    </row>
    <row r="617" spans="1:8" x14ac:dyDescent="0.25">
      <c r="A617">
        <v>220464</v>
      </c>
      <c r="B617">
        <v>2021052</v>
      </c>
      <c r="C617" t="s">
        <v>11</v>
      </c>
      <c r="D617" t="s">
        <v>749</v>
      </c>
      <c r="F617">
        <v>61011</v>
      </c>
      <c r="G617">
        <f t="shared" si="9"/>
        <v>23891</v>
      </c>
      <c r="H617">
        <v>37120</v>
      </c>
    </row>
    <row r="618" spans="1:8" x14ac:dyDescent="0.25">
      <c r="A618">
        <v>220465</v>
      </c>
      <c r="B618">
        <v>2021053</v>
      </c>
      <c r="C618" t="s">
        <v>11</v>
      </c>
      <c r="D618" t="s">
        <v>749</v>
      </c>
      <c r="F618">
        <v>73576</v>
      </c>
      <c r="G618">
        <f t="shared" si="9"/>
        <v>41641</v>
      </c>
      <c r="H618">
        <v>31935</v>
      </c>
    </row>
    <row r="619" spans="1:8" x14ac:dyDescent="0.25">
      <c r="A619">
        <v>220466</v>
      </c>
      <c r="B619">
        <v>2021054</v>
      </c>
      <c r="C619" t="s">
        <v>11</v>
      </c>
      <c r="D619" t="s">
        <v>749</v>
      </c>
      <c r="F619">
        <v>84745</v>
      </c>
      <c r="G619">
        <f t="shared" si="9"/>
        <v>38526</v>
      </c>
      <c r="H619">
        <v>46219</v>
      </c>
    </row>
    <row r="620" spans="1:8" x14ac:dyDescent="0.25">
      <c r="A620">
        <v>220467</v>
      </c>
      <c r="B620">
        <v>2021055</v>
      </c>
      <c r="C620" t="s">
        <v>11</v>
      </c>
      <c r="D620" t="s">
        <v>749</v>
      </c>
      <c r="F620">
        <v>56264</v>
      </c>
      <c r="G620">
        <f t="shared" si="9"/>
        <v>37754</v>
      </c>
      <c r="H620">
        <v>18510</v>
      </c>
    </row>
    <row r="621" spans="1:8" x14ac:dyDescent="0.25">
      <c r="A621">
        <v>220468</v>
      </c>
      <c r="B621">
        <v>2021056</v>
      </c>
      <c r="C621" t="s">
        <v>11</v>
      </c>
      <c r="D621" t="s">
        <v>749</v>
      </c>
      <c r="F621">
        <v>56404</v>
      </c>
      <c r="G621">
        <f t="shared" si="9"/>
        <v>20471</v>
      </c>
      <c r="H621">
        <v>35933</v>
      </c>
    </row>
    <row r="622" spans="1:8" x14ac:dyDescent="0.25">
      <c r="A622">
        <v>220469</v>
      </c>
      <c r="B622">
        <v>2021057</v>
      </c>
      <c r="C622" t="s">
        <v>11</v>
      </c>
      <c r="D622" t="s">
        <v>749</v>
      </c>
      <c r="F622">
        <v>44397</v>
      </c>
      <c r="G622">
        <f t="shared" si="9"/>
        <v>34391</v>
      </c>
      <c r="H622">
        <v>10006</v>
      </c>
    </row>
    <row r="623" spans="1:8" x14ac:dyDescent="0.25">
      <c r="A623">
        <v>220475</v>
      </c>
      <c r="B623">
        <v>2021058</v>
      </c>
      <c r="C623" t="s">
        <v>11</v>
      </c>
      <c r="D623" t="s">
        <v>749</v>
      </c>
      <c r="F623">
        <v>46491</v>
      </c>
      <c r="G623">
        <f t="shared" si="9"/>
        <v>32728</v>
      </c>
      <c r="H623">
        <v>13763</v>
      </c>
    </row>
    <row r="624" spans="1:8" x14ac:dyDescent="0.25">
      <c r="A624">
        <v>220600</v>
      </c>
      <c r="B624">
        <v>2021059</v>
      </c>
      <c r="C624" t="s">
        <v>11</v>
      </c>
      <c r="D624" t="s">
        <v>749</v>
      </c>
      <c r="F624">
        <v>50261</v>
      </c>
      <c r="G624">
        <f t="shared" si="9"/>
        <v>12299</v>
      </c>
      <c r="H624">
        <v>37962</v>
      </c>
    </row>
    <row r="625" spans="1:8" x14ac:dyDescent="0.25">
      <c r="A625">
        <v>220661</v>
      </c>
      <c r="B625">
        <v>2021061</v>
      </c>
      <c r="C625" t="s">
        <v>11</v>
      </c>
      <c r="D625" t="s">
        <v>749</v>
      </c>
      <c r="F625">
        <v>27085</v>
      </c>
      <c r="G625">
        <f t="shared" si="9"/>
        <v>0</v>
      </c>
      <c r="H625">
        <v>27085</v>
      </c>
    </row>
    <row r="626" spans="1:8" x14ac:dyDescent="0.25">
      <c r="A626">
        <v>220470</v>
      </c>
      <c r="B626">
        <v>2021062</v>
      </c>
      <c r="C626" t="s">
        <v>11</v>
      </c>
      <c r="D626" t="s">
        <v>749</v>
      </c>
      <c r="F626">
        <v>58917</v>
      </c>
      <c r="G626">
        <f t="shared" si="9"/>
        <v>20853</v>
      </c>
      <c r="H626">
        <v>38064</v>
      </c>
    </row>
    <row r="627" spans="1:8" x14ac:dyDescent="0.25">
      <c r="A627">
        <v>220471</v>
      </c>
      <c r="B627">
        <v>2021063</v>
      </c>
      <c r="C627" t="s">
        <v>11</v>
      </c>
      <c r="D627" t="s">
        <v>749</v>
      </c>
      <c r="F627">
        <v>47608</v>
      </c>
      <c r="G627">
        <f t="shared" si="9"/>
        <v>33389</v>
      </c>
      <c r="H627">
        <v>14219</v>
      </c>
    </row>
    <row r="628" spans="1:8" x14ac:dyDescent="0.25">
      <c r="A628">
        <v>220472</v>
      </c>
      <c r="B628">
        <v>2021064</v>
      </c>
      <c r="C628" t="s">
        <v>11</v>
      </c>
      <c r="D628" t="s">
        <v>749</v>
      </c>
      <c r="F628">
        <v>46910</v>
      </c>
      <c r="G628">
        <f t="shared" si="9"/>
        <v>12215</v>
      </c>
      <c r="H628">
        <v>34695</v>
      </c>
    </row>
    <row r="629" spans="1:8" x14ac:dyDescent="0.25">
      <c r="A629">
        <v>220473</v>
      </c>
      <c r="B629">
        <v>2021065</v>
      </c>
      <c r="C629" t="s">
        <v>11</v>
      </c>
      <c r="D629" t="s">
        <v>749</v>
      </c>
      <c r="F629">
        <v>47468</v>
      </c>
      <c r="G629">
        <f t="shared" si="9"/>
        <v>42500</v>
      </c>
      <c r="H629">
        <v>4968</v>
      </c>
    </row>
    <row r="630" spans="1:8" x14ac:dyDescent="0.25">
      <c r="A630">
        <v>220474</v>
      </c>
      <c r="B630">
        <v>2021067</v>
      </c>
      <c r="C630" t="s">
        <v>11</v>
      </c>
      <c r="D630" t="s">
        <v>749</v>
      </c>
      <c r="F630">
        <v>32530</v>
      </c>
      <c r="G630">
        <f t="shared" si="9"/>
        <v>9607</v>
      </c>
      <c r="H630">
        <v>22923</v>
      </c>
    </row>
    <row r="631" spans="1:8" x14ac:dyDescent="0.25">
      <c r="A631">
        <v>220584</v>
      </c>
      <c r="B631">
        <v>2021068</v>
      </c>
      <c r="C631" t="s">
        <v>11</v>
      </c>
      <c r="D631" t="s">
        <v>749</v>
      </c>
      <c r="F631">
        <v>145616</v>
      </c>
      <c r="G631">
        <f t="shared" si="9"/>
        <v>119603</v>
      </c>
      <c r="H631">
        <v>26013</v>
      </c>
    </row>
    <row r="632" spans="1:8" x14ac:dyDescent="0.25">
      <c r="A632">
        <v>220394</v>
      </c>
      <c r="B632">
        <v>2122004</v>
      </c>
      <c r="C632" t="s">
        <v>11</v>
      </c>
      <c r="D632" t="s">
        <v>749</v>
      </c>
      <c r="F632">
        <v>74414</v>
      </c>
      <c r="G632">
        <f t="shared" si="9"/>
        <v>45128</v>
      </c>
      <c r="H632">
        <v>29286</v>
      </c>
    </row>
    <row r="633" spans="1:8" x14ac:dyDescent="0.25">
      <c r="A633">
        <v>220303</v>
      </c>
      <c r="B633">
        <v>2122010</v>
      </c>
      <c r="C633" t="s">
        <v>11</v>
      </c>
      <c r="D633" t="s">
        <v>749</v>
      </c>
      <c r="F633">
        <v>8656</v>
      </c>
      <c r="G633">
        <f t="shared" si="9"/>
        <v>0</v>
      </c>
      <c r="H633">
        <v>8656</v>
      </c>
    </row>
    <row r="634" spans="1:8" x14ac:dyDescent="0.25">
      <c r="A634">
        <v>220304</v>
      </c>
      <c r="B634">
        <v>2122011</v>
      </c>
      <c r="C634" t="s">
        <v>11</v>
      </c>
      <c r="D634" t="s">
        <v>749</v>
      </c>
      <c r="F634">
        <v>8098</v>
      </c>
      <c r="G634">
        <f t="shared" si="9"/>
        <v>0</v>
      </c>
      <c r="H634">
        <v>8098</v>
      </c>
    </row>
    <row r="635" spans="1:8" x14ac:dyDescent="0.25">
      <c r="A635">
        <v>220310</v>
      </c>
      <c r="B635">
        <v>2122012</v>
      </c>
      <c r="C635" t="s">
        <v>11</v>
      </c>
      <c r="D635" t="s">
        <v>749</v>
      </c>
      <c r="F635">
        <v>23315</v>
      </c>
      <c r="G635">
        <f t="shared" si="9"/>
        <v>14132</v>
      </c>
      <c r="H635">
        <v>9183</v>
      </c>
    </row>
    <row r="636" spans="1:8" x14ac:dyDescent="0.25">
      <c r="A636">
        <v>220361</v>
      </c>
      <c r="B636">
        <v>2122013</v>
      </c>
      <c r="C636" t="s">
        <v>11</v>
      </c>
      <c r="D636" t="s">
        <v>749</v>
      </c>
      <c r="F636">
        <v>141846</v>
      </c>
      <c r="G636">
        <f t="shared" si="9"/>
        <v>0</v>
      </c>
      <c r="H636">
        <v>141846</v>
      </c>
    </row>
    <row r="637" spans="1:8" x14ac:dyDescent="0.25">
      <c r="A637">
        <v>220366</v>
      </c>
      <c r="B637">
        <v>2122014</v>
      </c>
      <c r="C637" t="s">
        <v>11</v>
      </c>
      <c r="D637" t="s">
        <v>749</v>
      </c>
      <c r="F637">
        <v>135983</v>
      </c>
      <c r="G637">
        <f t="shared" si="9"/>
        <v>60875</v>
      </c>
      <c r="H637">
        <v>75108</v>
      </c>
    </row>
    <row r="638" spans="1:8" x14ac:dyDescent="0.25">
      <c r="A638">
        <v>220300</v>
      </c>
      <c r="B638">
        <v>2122015</v>
      </c>
      <c r="C638" t="s">
        <v>11</v>
      </c>
      <c r="D638" t="s">
        <v>749</v>
      </c>
      <c r="F638">
        <v>76648</v>
      </c>
      <c r="G638">
        <f t="shared" si="9"/>
        <v>41331</v>
      </c>
      <c r="H638">
        <v>35317</v>
      </c>
    </row>
    <row r="639" spans="1:8" x14ac:dyDescent="0.25">
      <c r="A639">
        <v>220301</v>
      </c>
      <c r="B639">
        <v>2122016</v>
      </c>
      <c r="C639" t="s">
        <v>11</v>
      </c>
      <c r="D639" t="s">
        <v>749</v>
      </c>
      <c r="F639">
        <v>68690</v>
      </c>
      <c r="G639">
        <f t="shared" si="9"/>
        <v>40208</v>
      </c>
      <c r="H639">
        <v>28482</v>
      </c>
    </row>
    <row r="640" spans="1:8" x14ac:dyDescent="0.25">
      <c r="A640">
        <v>220663</v>
      </c>
      <c r="B640">
        <v>2122017</v>
      </c>
      <c r="C640" t="s">
        <v>11</v>
      </c>
      <c r="D640" t="s">
        <v>749</v>
      </c>
      <c r="F640">
        <v>28341</v>
      </c>
      <c r="G640">
        <f t="shared" si="9"/>
        <v>25375</v>
      </c>
      <c r="H640">
        <v>2966</v>
      </c>
    </row>
    <row r="641" spans="1:8" x14ac:dyDescent="0.25">
      <c r="A641">
        <v>220707</v>
      </c>
      <c r="B641">
        <v>2122018</v>
      </c>
      <c r="C641" t="s">
        <v>11</v>
      </c>
      <c r="D641" t="s">
        <v>749</v>
      </c>
      <c r="F641">
        <v>22617</v>
      </c>
      <c r="G641">
        <f t="shared" si="9"/>
        <v>20250</v>
      </c>
      <c r="H641">
        <v>2367</v>
      </c>
    </row>
    <row r="642" spans="1:8" x14ac:dyDescent="0.25">
      <c r="A642">
        <v>220416</v>
      </c>
      <c r="B642">
        <v>2122020</v>
      </c>
      <c r="C642" t="s">
        <v>11</v>
      </c>
      <c r="D642" t="s">
        <v>749</v>
      </c>
      <c r="F642">
        <v>85722</v>
      </c>
      <c r="G642">
        <f t="shared" si="9"/>
        <v>38375</v>
      </c>
      <c r="H642">
        <v>47347</v>
      </c>
    </row>
    <row r="643" spans="1:8" x14ac:dyDescent="0.25">
      <c r="A643">
        <v>220476</v>
      </c>
      <c r="B643">
        <v>2122021</v>
      </c>
      <c r="C643" t="s">
        <v>11</v>
      </c>
      <c r="D643" t="s">
        <v>749</v>
      </c>
      <c r="F643">
        <v>45653</v>
      </c>
      <c r="G643">
        <f t="shared" ref="G643:G699" si="10">F643-H643</f>
        <v>36644</v>
      </c>
      <c r="H643">
        <v>9009</v>
      </c>
    </row>
    <row r="644" spans="1:8" x14ac:dyDescent="0.25">
      <c r="A644">
        <v>220368</v>
      </c>
      <c r="B644">
        <v>2122022</v>
      </c>
      <c r="C644" t="s">
        <v>11</v>
      </c>
      <c r="D644" t="s">
        <v>749</v>
      </c>
      <c r="F644">
        <v>51796</v>
      </c>
      <c r="G644">
        <f t="shared" si="10"/>
        <v>23188</v>
      </c>
      <c r="H644">
        <v>28608</v>
      </c>
    </row>
    <row r="645" spans="1:8" x14ac:dyDescent="0.25">
      <c r="A645">
        <v>220491</v>
      </c>
      <c r="B645">
        <v>2122023</v>
      </c>
      <c r="C645" t="s">
        <v>11</v>
      </c>
      <c r="D645" t="s">
        <v>749</v>
      </c>
      <c r="F645">
        <v>59196</v>
      </c>
      <c r="G645">
        <f t="shared" si="10"/>
        <v>34578</v>
      </c>
      <c r="H645">
        <v>24618</v>
      </c>
    </row>
    <row r="646" spans="1:8" x14ac:dyDescent="0.25">
      <c r="A646">
        <v>221824</v>
      </c>
      <c r="B646">
        <v>1516017</v>
      </c>
      <c r="C646" t="s">
        <v>758</v>
      </c>
      <c r="D646" t="s">
        <v>750</v>
      </c>
      <c r="F646">
        <v>7958</v>
      </c>
      <c r="G646">
        <f t="shared" si="10"/>
        <v>0</v>
      </c>
      <c r="H646">
        <v>7958</v>
      </c>
    </row>
    <row r="647" spans="1:8" x14ac:dyDescent="0.25">
      <c r="A647">
        <v>221687</v>
      </c>
      <c r="B647">
        <v>1617005</v>
      </c>
      <c r="C647" t="s">
        <v>758</v>
      </c>
      <c r="D647" t="s">
        <v>750</v>
      </c>
      <c r="F647">
        <v>3921</v>
      </c>
      <c r="G647">
        <f t="shared" si="10"/>
        <v>0</v>
      </c>
      <c r="H647">
        <v>3921</v>
      </c>
    </row>
    <row r="648" spans="1:8" x14ac:dyDescent="0.25">
      <c r="A648">
        <v>221852</v>
      </c>
      <c r="B648">
        <v>1819071</v>
      </c>
      <c r="C648" t="s">
        <v>758</v>
      </c>
      <c r="D648" t="s">
        <v>750</v>
      </c>
      <c r="F648">
        <v>1489</v>
      </c>
      <c r="G648">
        <f t="shared" si="10"/>
        <v>0</v>
      </c>
      <c r="H648">
        <v>1489</v>
      </c>
    </row>
    <row r="649" spans="1:8" x14ac:dyDescent="0.25">
      <c r="A649">
        <v>221854</v>
      </c>
      <c r="B649">
        <v>1516034</v>
      </c>
      <c r="C649" t="s">
        <v>758</v>
      </c>
      <c r="D649" t="s">
        <v>750</v>
      </c>
      <c r="F649">
        <v>2114</v>
      </c>
      <c r="G649">
        <f t="shared" si="10"/>
        <v>0</v>
      </c>
      <c r="H649">
        <v>2114</v>
      </c>
    </row>
    <row r="650" spans="1:8" x14ac:dyDescent="0.25">
      <c r="A650">
        <v>221858</v>
      </c>
      <c r="B650">
        <v>1516034</v>
      </c>
      <c r="C650" t="s">
        <v>758</v>
      </c>
      <c r="D650" t="s">
        <v>750</v>
      </c>
      <c r="F650">
        <v>713</v>
      </c>
      <c r="G650">
        <f t="shared" si="10"/>
        <v>0</v>
      </c>
      <c r="H650">
        <v>713</v>
      </c>
    </row>
    <row r="651" spans="1:8" x14ac:dyDescent="0.25">
      <c r="A651">
        <v>221860</v>
      </c>
      <c r="B651">
        <v>1516034</v>
      </c>
      <c r="C651" t="s">
        <v>758</v>
      </c>
      <c r="D651" t="s">
        <v>750</v>
      </c>
      <c r="F651">
        <v>1214</v>
      </c>
      <c r="G651">
        <f t="shared" si="10"/>
        <v>0</v>
      </c>
      <c r="H651">
        <v>1214</v>
      </c>
    </row>
    <row r="652" spans="1:8" x14ac:dyDescent="0.25">
      <c r="A652">
        <v>221861</v>
      </c>
      <c r="B652">
        <v>1516034</v>
      </c>
      <c r="C652" t="s">
        <v>758</v>
      </c>
      <c r="D652" t="s">
        <v>750</v>
      </c>
      <c r="F652">
        <v>1152</v>
      </c>
      <c r="G652">
        <f t="shared" si="10"/>
        <v>0</v>
      </c>
      <c r="H652">
        <v>1152</v>
      </c>
    </row>
    <row r="653" spans="1:8" x14ac:dyDescent="0.25">
      <c r="A653">
        <v>221849</v>
      </c>
      <c r="B653">
        <v>1213008</v>
      </c>
      <c r="C653" t="s">
        <v>758</v>
      </c>
      <c r="D653" t="s">
        <v>750</v>
      </c>
      <c r="F653">
        <v>2691</v>
      </c>
      <c r="G653">
        <f t="shared" si="10"/>
        <v>0</v>
      </c>
      <c r="H653">
        <v>2691</v>
      </c>
    </row>
    <row r="654" spans="1:8" x14ac:dyDescent="0.25">
      <c r="A654">
        <v>221855</v>
      </c>
      <c r="B654">
        <v>1516034</v>
      </c>
      <c r="C654" t="s">
        <v>758</v>
      </c>
      <c r="D654" t="s">
        <v>750</v>
      </c>
      <c r="F654">
        <v>3920</v>
      </c>
      <c r="G654">
        <f t="shared" si="10"/>
        <v>0</v>
      </c>
      <c r="H654">
        <v>3920</v>
      </c>
    </row>
    <row r="655" spans="1:8" x14ac:dyDescent="0.25">
      <c r="A655">
        <v>221856</v>
      </c>
      <c r="B655">
        <v>1516034</v>
      </c>
      <c r="C655" t="s">
        <v>758</v>
      </c>
      <c r="D655" t="s">
        <v>750</v>
      </c>
      <c r="F655">
        <v>2300</v>
      </c>
      <c r="G655">
        <f t="shared" si="10"/>
        <v>0</v>
      </c>
      <c r="H655">
        <v>2300</v>
      </c>
    </row>
    <row r="656" spans="1:8" x14ac:dyDescent="0.25">
      <c r="A656">
        <v>221859</v>
      </c>
      <c r="B656">
        <v>1516034</v>
      </c>
      <c r="C656" t="s">
        <v>758</v>
      </c>
      <c r="D656" t="s">
        <v>750</v>
      </c>
      <c r="F656">
        <v>4152</v>
      </c>
      <c r="G656">
        <f t="shared" si="10"/>
        <v>0</v>
      </c>
      <c r="H656">
        <v>4152</v>
      </c>
    </row>
    <row r="657" spans="1:8" x14ac:dyDescent="0.25">
      <c r="A657">
        <v>221851</v>
      </c>
      <c r="B657">
        <v>1819071</v>
      </c>
      <c r="C657" t="s">
        <v>758</v>
      </c>
      <c r="D657" t="s">
        <v>750</v>
      </c>
      <c r="F657">
        <v>675</v>
      </c>
      <c r="G657">
        <f t="shared" si="10"/>
        <v>0</v>
      </c>
      <c r="H657">
        <v>675</v>
      </c>
    </row>
    <row r="658" spans="1:8" x14ac:dyDescent="0.25">
      <c r="A658">
        <v>221330</v>
      </c>
      <c r="B658">
        <v>708006</v>
      </c>
      <c r="C658" t="s">
        <v>15</v>
      </c>
      <c r="D658" t="s">
        <v>751</v>
      </c>
      <c r="F658">
        <v>6586</v>
      </c>
      <c r="G658">
        <f t="shared" si="10"/>
        <v>0</v>
      </c>
      <c r="H658">
        <v>6586</v>
      </c>
    </row>
    <row r="659" spans="1:8" x14ac:dyDescent="0.25">
      <c r="A659">
        <v>221258</v>
      </c>
      <c r="B659">
        <v>1112010</v>
      </c>
      <c r="C659" t="s">
        <v>15</v>
      </c>
      <c r="D659" t="s">
        <v>751</v>
      </c>
      <c r="F659">
        <v>74734</v>
      </c>
      <c r="G659">
        <f t="shared" si="10"/>
        <v>0</v>
      </c>
      <c r="H659">
        <v>74734</v>
      </c>
    </row>
    <row r="660" spans="1:8" x14ac:dyDescent="0.25">
      <c r="A660">
        <v>221256</v>
      </c>
      <c r="B660">
        <v>1213011</v>
      </c>
      <c r="C660" t="s">
        <v>15</v>
      </c>
      <c r="D660" t="s">
        <v>751</v>
      </c>
      <c r="F660">
        <v>57032</v>
      </c>
      <c r="G660">
        <f t="shared" si="10"/>
        <v>0</v>
      </c>
      <c r="H660">
        <v>57032</v>
      </c>
    </row>
    <row r="661" spans="1:8" x14ac:dyDescent="0.25">
      <c r="A661">
        <v>221255</v>
      </c>
      <c r="B661">
        <v>1516017</v>
      </c>
      <c r="C661" t="s">
        <v>15</v>
      </c>
      <c r="D661" t="s">
        <v>751</v>
      </c>
      <c r="F661">
        <v>258224</v>
      </c>
      <c r="G661">
        <f t="shared" si="10"/>
        <v>0</v>
      </c>
      <c r="H661">
        <v>258224</v>
      </c>
    </row>
    <row r="662" spans="1:8" x14ac:dyDescent="0.25">
      <c r="A662">
        <v>221236</v>
      </c>
      <c r="B662">
        <v>1617005</v>
      </c>
      <c r="C662" t="s">
        <v>15</v>
      </c>
      <c r="D662" t="s">
        <v>751</v>
      </c>
      <c r="F662">
        <v>8442</v>
      </c>
      <c r="G662">
        <f t="shared" si="10"/>
        <v>0</v>
      </c>
      <c r="H662">
        <v>8442</v>
      </c>
    </row>
    <row r="663" spans="1:8" x14ac:dyDescent="0.25">
      <c r="A663">
        <v>221257</v>
      </c>
      <c r="B663">
        <v>1718051</v>
      </c>
      <c r="C663" t="s">
        <v>15</v>
      </c>
      <c r="D663" t="s">
        <v>751</v>
      </c>
      <c r="F663">
        <v>17830</v>
      </c>
      <c r="G663">
        <f t="shared" si="10"/>
        <v>0</v>
      </c>
      <c r="H663">
        <v>17830</v>
      </c>
    </row>
    <row r="664" spans="1:8" x14ac:dyDescent="0.25">
      <c r="A664">
        <v>221329</v>
      </c>
      <c r="B664">
        <v>1819008</v>
      </c>
      <c r="C664" t="s">
        <v>15</v>
      </c>
      <c r="D664" t="s">
        <v>751</v>
      </c>
      <c r="F664">
        <v>14149</v>
      </c>
      <c r="G664">
        <f t="shared" si="10"/>
        <v>0</v>
      </c>
      <c r="H664">
        <v>14149</v>
      </c>
    </row>
    <row r="665" spans="1:8" x14ac:dyDescent="0.25">
      <c r="A665">
        <v>221254</v>
      </c>
      <c r="B665">
        <v>1819082</v>
      </c>
      <c r="C665" t="s">
        <v>15</v>
      </c>
      <c r="D665" t="s">
        <v>751</v>
      </c>
      <c r="F665">
        <v>21956</v>
      </c>
      <c r="G665">
        <f t="shared" si="10"/>
        <v>0</v>
      </c>
      <c r="H665">
        <v>21956</v>
      </c>
    </row>
    <row r="666" spans="1:8" x14ac:dyDescent="0.25">
      <c r="A666">
        <v>221099</v>
      </c>
      <c r="B666">
        <v>708006</v>
      </c>
      <c r="C666" t="s">
        <v>38</v>
      </c>
      <c r="D666" t="s">
        <v>752</v>
      </c>
      <c r="F666">
        <v>13097</v>
      </c>
      <c r="G666">
        <f t="shared" si="10"/>
        <v>0</v>
      </c>
      <c r="H666">
        <v>13097</v>
      </c>
    </row>
    <row r="667" spans="1:8" x14ac:dyDescent="0.25">
      <c r="A667">
        <v>220962</v>
      </c>
      <c r="B667">
        <v>1112010</v>
      </c>
      <c r="C667" t="s">
        <v>38</v>
      </c>
      <c r="D667" t="s">
        <v>752</v>
      </c>
      <c r="F667">
        <v>44357</v>
      </c>
      <c r="G667">
        <f t="shared" si="10"/>
        <v>0</v>
      </c>
      <c r="H667">
        <v>44357</v>
      </c>
    </row>
    <row r="668" spans="1:8" x14ac:dyDescent="0.25">
      <c r="A668">
        <v>220859</v>
      </c>
      <c r="B668">
        <v>1213008</v>
      </c>
      <c r="C668" t="s">
        <v>38</v>
      </c>
      <c r="D668" t="s">
        <v>752</v>
      </c>
      <c r="F668">
        <v>31200</v>
      </c>
      <c r="G668">
        <f t="shared" si="10"/>
        <v>0</v>
      </c>
      <c r="H668">
        <v>31200</v>
      </c>
    </row>
    <row r="669" spans="1:8" x14ac:dyDescent="0.25">
      <c r="A669">
        <v>220860</v>
      </c>
      <c r="B669">
        <v>1213009</v>
      </c>
      <c r="C669" t="s">
        <v>38</v>
      </c>
      <c r="D669" t="s">
        <v>752</v>
      </c>
      <c r="F669">
        <v>9600</v>
      </c>
      <c r="G669">
        <f t="shared" si="10"/>
        <v>0</v>
      </c>
      <c r="H669">
        <v>9600</v>
      </c>
    </row>
    <row r="670" spans="1:8" x14ac:dyDescent="0.25">
      <c r="A670">
        <v>220960</v>
      </c>
      <c r="B670">
        <v>1213011</v>
      </c>
      <c r="C670" t="s">
        <v>38</v>
      </c>
      <c r="D670" t="s">
        <v>752</v>
      </c>
      <c r="F670">
        <v>22449</v>
      </c>
      <c r="G670">
        <f t="shared" si="10"/>
        <v>0</v>
      </c>
      <c r="H670">
        <v>22449</v>
      </c>
    </row>
    <row r="671" spans="1:8" x14ac:dyDescent="0.25">
      <c r="A671">
        <v>220959</v>
      </c>
      <c r="B671">
        <v>1516017</v>
      </c>
      <c r="C671" t="s">
        <v>38</v>
      </c>
      <c r="D671" t="s">
        <v>752</v>
      </c>
      <c r="F671">
        <v>43252</v>
      </c>
      <c r="G671">
        <f t="shared" si="10"/>
        <v>0</v>
      </c>
      <c r="H671">
        <v>43252</v>
      </c>
    </row>
    <row r="672" spans="1:8" x14ac:dyDescent="0.25">
      <c r="A672">
        <v>221114</v>
      </c>
      <c r="B672">
        <v>1516034</v>
      </c>
      <c r="C672" t="s">
        <v>38</v>
      </c>
      <c r="D672" t="s">
        <v>752</v>
      </c>
      <c r="F672">
        <v>8361</v>
      </c>
      <c r="G672">
        <f t="shared" si="10"/>
        <v>0</v>
      </c>
      <c r="H672">
        <v>8361</v>
      </c>
    </row>
    <row r="673" spans="1:8" x14ac:dyDescent="0.25">
      <c r="A673">
        <v>221108</v>
      </c>
      <c r="B673">
        <v>1516036</v>
      </c>
      <c r="C673" t="s">
        <v>38</v>
      </c>
      <c r="D673" t="s">
        <v>752</v>
      </c>
      <c r="F673">
        <v>6588</v>
      </c>
      <c r="G673">
        <f t="shared" si="10"/>
        <v>0</v>
      </c>
      <c r="H673">
        <v>6588</v>
      </c>
    </row>
    <row r="674" spans="1:8" x14ac:dyDescent="0.25">
      <c r="A674">
        <v>220861</v>
      </c>
      <c r="B674">
        <v>1617005</v>
      </c>
      <c r="C674" t="s">
        <v>38</v>
      </c>
      <c r="D674" t="s">
        <v>752</v>
      </c>
      <c r="F674">
        <v>25200</v>
      </c>
      <c r="G674">
        <f t="shared" si="10"/>
        <v>0</v>
      </c>
      <c r="H674">
        <v>25200</v>
      </c>
    </row>
    <row r="675" spans="1:8" x14ac:dyDescent="0.25">
      <c r="A675">
        <v>220961</v>
      </c>
      <c r="B675">
        <v>1718051</v>
      </c>
      <c r="C675" t="s">
        <v>38</v>
      </c>
      <c r="D675" t="s">
        <v>752</v>
      </c>
      <c r="F675">
        <v>5995</v>
      </c>
      <c r="G675">
        <f t="shared" si="10"/>
        <v>0</v>
      </c>
      <c r="H675">
        <v>5995</v>
      </c>
    </row>
    <row r="676" spans="1:8" x14ac:dyDescent="0.25">
      <c r="A676">
        <v>221000</v>
      </c>
      <c r="B676">
        <v>1819002</v>
      </c>
      <c r="C676" t="s">
        <v>38</v>
      </c>
      <c r="D676" t="s">
        <v>752</v>
      </c>
      <c r="F676">
        <v>11383</v>
      </c>
      <c r="G676">
        <f t="shared" si="10"/>
        <v>0</v>
      </c>
      <c r="H676">
        <v>11383</v>
      </c>
    </row>
    <row r="677" spans="1:8" x14ac:dyDescent="0.25">
      <c r="A677">
        <v>221094</v>
      </c>
      <c r="B677">
        <v>1819008</v>
      </c>
      <c r="C677" t="s">
        <v>38</v>
      </c>
      <c r="D677" t="s">
        <v>752</v>
      </c>
      <c r="F677">
        <v>8890</v>
      </c>
      <c r="G677">
        <f t="shared" si="10"/>
        <v>0</v>
      </c>
      <c r="H677">
        <v>8890</v>
      </c>
    </row>
    <row r="678" spans="1:8" x14ac:dyDescent="0.25">
      <c r="A678">
        <v>221006</v>
      </c>
      <c r="B678">
        <v>1819023</v>
      </c>
      <c r="C678" t="s">
        <v>38</v>
      </c>
      <c r="D678" t="s">
        <v>752</v>
      </c>
      <c r="F678">
        <v>1731</v>
      </c>
      <c r="G678">
        <f t="shared" si="10"/>
        <v>0</v>
      </c>
      <c r="H678">
        <v>1731</v>
      </c>
    </row>
    <row r="679" spans="1:8" x14ac:dyDescent="0.25">
      <c r="A679">
        <v>221007</v>
      </c>
      <c r="B679">
        <v>1819024</v>
      </c>
      <c r="C679" t="s">
        <v>38</v>
      </c>
      <c r="D679" t="s">
        <v>752</v>
      </c>
      <c r="F679">
        <v>3241</v>
      </c>
      <c r="G679">
        <f t="shared" si="10"/>
        <v>0</v>
      </c>
      <c r="H679">
        <v>3241</v>
      </c>
    </row>
    <row r="680" spans="1:8" x14ac:dyDescent="0.25">
      <c r="A680">
        <v>221076</v>
      </c>
      <c r="B680">
        <v>1819071</v>
      </c>
      <c r="C680" t="s">
        <v>38</v>
      </c>
      <c r="D680" t="s">
        <v>752</v>
      </c>
      <c r="F680">
        <v>1856</v>
      </c>
      <c r="G680">
        <f t="shared" si="10"/>
        <v>0</v>
      </c>
      <c r="H680">
        <v>1856</v>
      </c>
    </row>
    <row r="681" spans="1:8" x14ac:dyDescent="0.25">
      <c r="A681">
        <v>220958</v>
      </c>
      <c r="B681">
        <v>1819082</v>
      </c>
      <c r="C681" t="s">
        <v>38</v>
      </c>
      <c r="D681" t="s">
        <v>752</v>
      </c>
      <c r="F681">
        <v>2921</v>
      </c>
      <c r="G681">
        <f t="shared" si="10"/>
        <v>0</v>
      </c>
      <c r="H681">
        <v>2921</v>
      </c>
    </row>
    <row r="682" spans="1:8" x14ac:dyDescent="0.25">
      <c r="A682">
        <v>221111</v>
      </c>
      <c r="B682">
        <v>2021060</v>
      </c>
      <c r="C682" t="s">
        <v>38</v>
      </c>
      <c r="D682" t="s">
        <v>752</v>
      </c>
      <c r="F682">
        <v>-2400</v>
      </c>
      <c r="G682">
        <f t="shared" si="10"/>
        <v>0</v>
      </c>
      <c r="H682">
        <v>-2400</v>
      </c>
    </row>
    <row r="683" spans="1:8" x14ac:dyDescent="0.25">
      <c r="A683">
        <v>221838</v>
      </c>
      <c r="B683">
        <v>1213009</v>
      </c>
      <c r="C683" t="s">
        <v>37</v>
      </c>
      <c r="D683" t="s">
        <v>753</v>
      </c>
      <c r="F683">
        <v>52466</v>
      </c>
      <c r="G683">
        <f t="shared" si="10"/>
        <v>0</v>
      </c>
      <c r="H683">
        <v>52466</v>
      </c>
    </row>
    <row r="684" spans="1:8" x14ac:dyDescent="0.25">
      <c r="A684">
        <v>221841</v>
      </c>
      <c r="B684">
        <v>1516034</v>
      </c>
      <c r="C684" t="s">
        <v>37</v>
      </c>
      <c r="D684" t="s">
        <v>753</v>
      </c>
      <c r="F684">
        <v>10545</v>
      </c>
      <c r="G684">
        <f t="shared" si="10"/>
        <v>0</v>
      </c>
      <c r="H684">
        <v>10545</v>
      </c>
    </row>
    <row r="685" spans="1:8" x14ac:dyDescent="0.25">
      <c r="A685">
        <v>221842</v>
      </c>
      <c r="B685">
        <v>1516036</v>
      </c>
      <c r="C685" t="s">
        <v>37</v>
      </c>
      <c r="D685" t="s">
        <v>753</v>
      </c>
      <c r="F685">
        <v>5160</v>
      </c>
      <c r="G685">
        <f t="shared" si="10"/>
        <v>0</v>
      </c>
      <c r="H685">
        <v>5160</v>
      </c>
    </row>
    <row r="686" spans="1:8" x14ac:dyDescent="0.25">
      <c r="A686">
        <v>221843</v>
      </c>
      <c r="B686">
        <v>1516036</v>
      </c>
      <c r="C686" t="s">
        <v>37</v>
      </c>
      <c r="D686" t="s">
        <v>753</v>
      </c>
      <c r="F686">
        <v>33588</v>
      </c>
      <c r="G686">
        <f t="shared" si="10"/>
        <v>0</v>
      </c>
      <c r="H686">
        <v>33588</v>
      </c>
    </row>
    <row r="687" spans="1:8" x14ac:dyDescent="0.25">
      <c r="A687">
        <v>221844</v>
      </c>
      <c r="B687">
        <v>1516036</v>
      </c>
      <c r="C687" t="s">
        <v>37</v>
      </c>
      <c r="D687" t="s">
        <v>753</v>
      </c>
      <c r="F687">
        <v>49433</v>
      </c>
      <c r="G687">
        <f t="shared" si="10"/>
        <v>0</v>
      </c>
      <c r="H687">
        <v>49433</v>
      </c>
    </row>
    <row r="688" spans="1:8" x14ac:dyDescent="0.25">
      <c r="A688">
        <v>221826</v>
      </c>
      <c r="B688">
        <v>1819023</v>
      </c>
      <c r="C688" t="s">
        <v>38</v>
      </c>
      <c r="D688" t="s">
        <v>754</v>
      </c>
      <c r="F688">
        <v>12971</v>
      </c>
      <c r="G688">
        <f t="shared" si="10"/>
        <v>0</v>
      </c>
      <c r="H688">
        <v>12971</v>
      </c>
    </row>
    <row r="689" spans="1:8" x14ac:dyDescent="0.25">
      <c r="A689">
        <v>221839</v>
      </c>
      <c r="B689">
        <v>1819071</v>
      </c>
      <c r="C689" t="s">
        <v>37</v>
      </c>
      <c r="D689" t="s">
        <v>753</v>
      </c>
      <c r="F689">
        <v>7975</v>
      </c>
      <c r="G689">
        <f t="shared" si="10"/>
        <v>5703</v>
      </c>
      <c r="H689">
        <v>2272</v>
      </c>
    </row>
    <row r="690" spans="1:8" x14ac:dyDescent="0.25">
      <c r="A690">
        <v>220243</v>
      </c>
      <c r="B690">
        <v>1011040</v>
      </c>
      <c r="C690" t="s">
        <v>758</v>
      </c>
      <c r="D690" t="s">
        <v>755</v>
      </c>
      <c r="F690">
        <v>15581</v>
      </c>
      <c r="G690">
        <f t="shared" si="10"/>
        <v>0</v>
      </c>
      <c r="H690">
        <v>15581</v>
      </c>
    </row>
    <row r="691" spans="1:8" x14ac:dyDescent="0.25">
      <c r="A691">
        <v>220259</v>
      </c>
      <c r="B691">
        <v>1011040</v>
      </c>
      <c r="C691" t="s">
        <v>758</v>
      </c>
      <c r="D691" t="s">
        <v>755</v>
      </c>
      <c r="F691">
        <v>66297</v>
      </c>
      <c r="G691">
        <f t="shared" si="10"/>
        <v>0</v>
      </c>
      <c r="H691">
        <v>66297</v>
      </c>
    </row>
    <row r="692" spans="1:8" x14ac:dyDescent="0.25">
      <c r="A692">
        <v>220263</v>
      </c>
      <c r="B692">
        <v>1112010</v>
      </c>
      <c r="C692" t="s">
        <v>758</v>
      </c>
      <c r="D692" t="s">
        <v>755</v>
      </c>
      <c r="F692">
        <v>26770</v>
      </c>
      <c r="G692">
        <f t="shared" si="10"/>
        <v>0</v>
      </c>
      <c r="H692">
        <v>26770</v>
      </c>
    </row>
    <row r="693" spans="1:8" x14ac:dyDescent="0.25">
      <c r="A693">
        <v>220241</v>
      </c>
      <c r="B693">
        <v>1617047</v>
      </c>
      <c r="C693" t="s">
        <v>758</v>
      </c>
      <c r="D693" t="s">
        <v>755</v>
      </c>
      <c r="F693">
        <v>85550</v>
      </c>
      <c r="G693">
        <f t="shared" si="10"/>
        <v>0</v>
      </c>
      <c r="H693">
        <v>85550</v>
      </c>
    </row>
    <row r="694" spans="1:8" x14ac:dyDescent="0.25">
      <c r="A694">
        <v>220242</v>
      </c>
      <c r="B694">
        <v>1718051</v>
      </c>
      <c r="C694" t="s">
        <v>758</v>
      </c>
      <c r="D694" t="s">
        <v>755</v>
      </c>
      <c r="F694">
        <v>61968</v>
      </c>
      <c r="G694">
        <f t="shared" si="10"/>
        <v>0</v>
      </c>
      <c r="H694">
        <v>61968</v>
      </c>
    </row>
    <row r="695" spans="1:8" x14ac:dyDescent="0.25">
      <c r="A695">
        <v>220258</v>
      </c>
      <c r="B695">
        <v>1718051</v>
      </c>
      <c r="C695" t="s">
        <v>758</v>
      </c>
      <c r="D695" t="s">
        <v>755</v>
      </c>
      <c r="F695">
        <v>37486</v>
      </c>
      <c r="G695">
        <f t="shared" si="10"/>
        <v>0</v>
      </c>
      <c r="H695">
        <v>37486</v>
      </c>
    </row>
    <row r="696" spans="1:8" x14ac:dyDescent="0.25">
      <c r="A696">
        <v>220261</v>
      </c>
      <c r="B696">
        <v>1819082</v>
      </c>
      <c r="C696" t="s">
        <v>758</v>
      </c>
      <c r="D696" t="s">
        <v>755</v>
      </c>
      <c r="F696">
        <v>15919</v>
      </c>
      <c r="G696">
        <f t="shared" si="10"/>
        <v>0</v>
      </c>
      <c r="H696">
        <v>15919</v>
      </c>
    </row>
    <row r="697" spans="1:8" x14ac:dyDescent="0.25">
      <c r="A697">
        <v>220262</v>
      </c>
      <c r="B697">
        <v>1819082</v>
      </c>
      <c r="C697" t="s">
        <v>758</v>
      </c>
      <c r="D697" t="s">
        <v>756</v>
      </c>
      <c r="F697">
        <v>197</v>
      </c>
      <c r="G697">
        <f t="shared" si="10"/>
        <v>0</v>
      </c>
      <c r="H697">
        <v>197</v>
      </c>
    </row>
    <row r="698" spans="1:8" x14ac:dyDescent="0.25">
      <c r="A698">
        <v>220286</v>
      </c>
      <c r="B698">
        <v>1617047</v>
      </c>
      <c r="C698" t="s">
        <v>758</v>
      </c>
      <c r="D698" t="s">
        <v>757</v>
      </c>
      <c r="F698">
        <v>241643</v>
      </c>
      <c r="G698">
        <f t="shared" si="10"/>
        <v>0</v>
      </c>
      <c r="H698">
        <v>241643</v>
      </c>
    </row>
    <row r="699" spans="1:8" x14ac:dyDescent="0.25">
      <c r="A699">
        <v>220289</v>
      </c>
      <c r="B699">
        <v>1718051</v>
      </c>
      <c r="C699" t="s">
        <v>758</v>
      </c>
      <c r="D699" t="s">
        <v>757</v>
      </c>
      <c r="F699">
        <v>229607</v>
      </c>
      <c r="G699">
        <f t="shared" si="10"/>
        <v>0</v>
      </c>
      <c r="H699">
        <v>229607</v>
      </c>
    </row>
  </sheetData>
  <sheetProtection algorithmName="SHA-512" hashValue="W5469eXW6SNDiV62REXvzlwNWtIiate4QJCtn/aT4oEhIfKbR1ddW8A7cL/RjY1lzk3htcIPFyyOEae/3wyYiA==" saltValue="e0Ofd8LPTeHqFFlvFUnbwg==" spinCount="100000" sheet="1" objects="1" scenarios="1"/>
  <autoFilter ref="A1:I699" xr:uid="{45BEEE08-792F-4B6A-A850-2FCECD43521E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0E12E-1658-4FDB-B33E-91DCFF71E53E}">
  <dimension ref="A1:AA454"/>
  <sheetViews>
    <sheetView topLeftCell="C1" workbookViewId="0">
      <pane xSplit="3" ySplit="2" topLeftCell="F109" activePane="bottomRight" state="frozen"/>
      <selection activeCell="D6" sqref="D6"/>
      <selection pane="topRight" activeCell="D6" sqref="D6"/>
      <selection pane="bottomLeft" activeCell="D6" sqref="D6"/>
      <selection pane="bottomRight" activeCell="I455" sqref="I455"/>
    </sheetView>
  </sheetViews>
  <sheetFormatPr defaultRowHeight="15" x14ac:dyDescent="0.25"/>
  <cols>
    <col min="1" max="2" width="35.42578125" customWidth="1"/>
    <col min="3" max="3" width="8.7109375" bestFit="1" customWidth="1"/>
    <col min="4" max="4" width="16.5703125" bestFit="1" customWidth="1"/>
    <col min="5" max="5" width="12.7109375" bestFit="1" customWidth="1"/>
    <col min="6" max="6" width="15.7109375" bestFit="1" customWidth="1"/>
    <col min="8" max="9" width="9.140625" customWidth="1"/>
    <col min="10" max="10" width="10" bestFit="1" customWidth="1"/>
    <col min="14" max="14" width="11.28515625" bestFit="1" customWidth="1"/>
    <col min="15" max="15" width="15.28515625" bestFit="1" customWidth="1"/>
    <col min="16" max="16" width="11" customWidth="1"/>
    <col min="17" max="17" width="14.28515625" bestFit="1" customWidth="1"/>
    <col min="18" max="20" width="9.140625" customWidth="1"/>
    <col min="22" max="22" width="11.42578125" customWidth="1"/>
    <col min="23" max="23" width="11.28515625" customWidth="1"/>
    <col min="25" max="25" width="11.5703125" hidden="1" customWidth="1"/>
  </cols>
  <sheetData>
    <row r="1" spans="1:27" x14ac:dyDescent="0.2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</row>
    <row r="2" spans="1:27" ht="51" x14ac:dyDescent="0.25">
      <c r="A2" t="s">
        <v>43</v>
      </c>
      <c r="B2" t="s">
        <v>44</v>
      </c>
      <c r="C2" t="s">
        <v>45</v>
      </c>
      <c r="D2" t="s">
        <v>3</v>
      </c>
      <c r="E2" t="s">
        <v>4</v>
      </c>
      <c r="F2" s="10" t="s">
        <v>10</v>
      </c>
      <c r="G2" s="9" t="s">
        <v>11</v>
      </c>
      <c r="H2" s="9" t="s">
        <v>707</v>
      </c>
      <c r="I2" s="9" t="s">
        <v>706</v>
      </c>
      <c r="J2" s="10" t="s">
        <v>12</v>
      </c>
      <c r="K2" s="10" t="s">
        <v>727</v>
      </c>
      <c r="L2" s="10" t="s">
        <v>728</v>
      </c>
      <c r="M2" s="10" t="s">
        <v>738</v>
      </c>
      <c r="N2" s="10" t="s">
        <v>729</v>
      </c>
      <c r="O2" s="10" t="s">
        <v>13</v>
      </c>
      <c r="P2" s="10" t="s">
        <v>14</v>
      </c>
      <c r="Q2" s="10" t="s">
        <v>15</v>
      </c>
      <c r="R2" s="10" t="s">
        <v>705</v>
      </c>
      <c r="S2" s="10" t="s">
        <v>704</v>
      </c>
      <c r="T2" s="10" t="s">
        <v>703</v>
      </c>
      <c r="U2" s="10" t="s">
        <v>732</v>
      </c>
      <c r="V2" s="10" t="s">
        <v>709</v>
      </c>
      <c r="W2" s="10" t="s">
        <v>708</v>
      </c>
      <c r="Y2" s="10" t="s">
        <v>764</v>
      </c>
    </row>
    <row r="3" spans="1:27" x14ac:dyDescent="0.25">
      <c r="A3" t="s">
        <v>47</v>
      </c>
      <c r="B3" t="s">
        <v>48</v>
      </c>
      <c r="C3">
        <v>1213001</v>
      </c>
      <c r="D3" s="11">
        <v>43694270125617</v>
      </c>
      <c r="E3" t="s">
        <v>49</v>
      </c>
      <c r="F3">
        <v>2559</v>
      </c>
      <c r="G3">
        <v>60484</v>
      </c>
      <c r="H3">
        <v>0</v>
      </c>
      <c r="I3">
        <v>0</v>
      </c>
      <c r="J3">
        <v>293057</v>
      </c>
      <c r="K3">
        <v>0</v>
      </c>
      <c r="L3">
        <v>78</v>
      </c>
      <c r="M3">
        <v>0</v>
      </c>
      <c r="N3">
        <v>1854</v>
      </c>
      <c r="O3">
        <v>133761</v>
      </c>
      <c r="P3">
        <v>14357</v>
      </c>
      <c r="Q3">
        <v>0</v>
      </c>
      <c r="R3">
        <v>20207</v>
      </c>
      <c r="S3">
        <v>0</v>
      </c>
      <c r="T3">
        <v>0</v>
      </c>
      <c r="U3">
        <v>3787</v>
      </c>
      <c r="V3">
        <v>0</v>
      </c>
      <c r="W3">
        <v>0</v>
      </c>
      <c r="Y3">
        <f>J3+K3+L3+N3+O3</f>
        <v>428750</v>
      </c>
      <c r="Z3">
        <f>VLOOKUP(C3,[2]Sheet1!$B:$K,10,FALSE)</f>
        <v>428750</v>
      </c>
      <c r="AA3" t="b">
        <f>Z3=J3+K3+L3+N3+O3</f>
        <v>1</v>
      </c>
    </row>
    <row r="4" spans="1:27" x14ac:dyDescent="0.25">
      <c r="A4" t="s">
        <v>50</v>
      </c>
      <c r="B4" t="s">
        <v>48</v>
      </c>
      <c r="C4">
        <v>1112002</v>
      </c>
      <c r="D4" s="11">
        <v>43104390116814</v>
      </c>
      <c r="E4" t="s">
        <v>51</v>
      </c>
      <c r="F4">
        <v>0</v>
      </c>
      <c r="G4">
        <v>30536</v>
      </c>
      <c r="H4">
        <v>0</v>
      </c>
      <c r="I4">
        <v>0</v>
      </c>
      <c r="J4">
        <v>184905</v>
      </c>
      <c r="K4">
        <v>0</v>
      </c>
      <c r="L4">
        <v>0</v>
      </c>
      <c r="M4">
        <v>0</v>
      </c>
      <c r="N4">
        <v>1168</v>
      </c>
      <c r="O4">
        <v>0</v>
      </c>
      <c r="P4">
        <v>5982</v>
      </c>
      <c r="Q4">
        <v>0</v>
      </c>
      <c r="R4">
        <v>10941</v>
      </c>
      <c r="S4">
        <v>0</v>
      </c>
      <c r="T4">
        <v>0</v>
      </c>
      <c r="U4">
        <v>2051</v>
      </c>
      <c r="V4">
        <v>0</v>
      </c>
      <c r="W4">
        <v>0</v>
      </c>
      <c r="Y4">
        <f t="shared" ref="Y4:Y67" si="0">J4+K4+L4+N4+O4</f>
        <v>186073</v>
      </c>
      <c r="Z4">
        <f>VLOOKUP(C4,[2]Sheet1!$B:$K,10,FALSE)</f>
        <v>186073</v>
      </c>
      <c r="AA4" t="b">
        <f t="shared" ref="AA4:AA67" si="1">Z4=J4+K4+L4+N4+O4</f>
        <v>1</v>
      </c>
    </row>
    <row r="5" spans="1:27" x14ac:dyDescent="0.25">
      <c r="A5" t="s">
        <v>52</v>
      </c>
      <c r="B5" t="s">
        <v>48</v>
      </c>
      <c r="C5">
        <v>1415007</v>
      </c>
      <c r="D5" s="11">
        <v>43694500129247</v>
      </c>
      <c r="E5" t="s">
        <v>53</v>
      </c>
      <c r="F5">
        <v>0</v>
      </c>
      <c r="G5">
        <v>32591</v>
      </c>
      <c r="H5">
        <v>0</v>
      </c>
      <c r="I5">
        <v>0</v>
      </c>
      <c r="J5">
        <v>186816</v>
      </c>
      <c r="K5">
        <v>0</v>
      </c>
      <c r="L5">
        <v>-108</v>
      </c>
      <c r="M5">
        <v>0</v>
      </c>
      <c r="N5">
        <v>1181</v>
      </c>
      <c r="O5">
        <v>0</v>
      </c>
      <c r="P5">
        <v>6580</v>
      </c>
      <c r="Q5">
        <v>2478</v>
      </c>
      <c r="R5">
        <v>12843</v>
      </c>
      <c r="S5">
        <v>0</v>
      </c>
      <c r="T5">
        <v>0</v>
      </c>
      <c r="U5">
        <v>2406</v>
      </c>
      <c r="V5">
        <v>0</v>
      </c>
      <c r="W5">
        <v>0</v>
      </c>
      <c r="Y5">
        <f t="shared" si="0"/>
        <v>187889</v>
      </c>
      <c r="Z5">
        <f>VLOOKUP(C5,[2]Sheet1!$B:$K,10,FALSE)</f>
        <v>187889</v>
      </c>
      <c r="AA5" t="b">
        <f t="shared" si="1"/>
        <v>1</v>
      </c>
    </row>
    <row r="6" spans="1:27" x14ac:dyDescent="0.25">
      <c r="A6" t="s">
        <v>54</v>
      </c>
      <c r="B6" t="s">
        <v>48</v>
      </c>
      <c r="C6">
        <v>1516006</v>
      </c>
      <c r="D6" s="11">
        <v>43696660131656</v>
      </c>
      <c r="E6" t="s">
        <v>55</v>
      </c>
      <c r="F6">
        <v>0</v>
      </c>
      <c r="G6">
        <v>33619</v>
      </c>
      <c r="H6">
        <v>0</v>
      </c>
      <c r="I6">
        <v>0</v>
      </c>
      <c r="J6">
        <v>176843</v>
      </c>
      <c r="K6">
        <v>0</v>
      </c>
      <c r="L6">
        <v>0</v>
      </c>
      <c r="M6">
        <v>0</v>
      </c>
      <c r="N6">
        <v>1118</v>
      </c>
      <c r="O6">
        <v>0</v>
      </c>
      <c r="P6">
        <v>7178</v>
      </c>
      <c r="Q6">
        <v>2268</v>
      </c>
      <c r="R6">
        <v>13752</v>
      </c>
      <c r="S6">
        <v>0</v>
      </c>
      <c r="T6">
        <v>0</v>
      </c>
      <c r="U6">
        <v>2577</v>
      </c>
      <c r="V6">
        <v>0</v>
      </c>
      <c r="W6">
        <v>0</v>
      </c>
      <c r="Y6">
        <f t="shared" si="0"/>
        <v>177961</v>
      </c>
      <c r="Z6">
        <f>VLOOKUP(C6,[2]Sheet1!$B:$K,10,FALSE)</f>
        <v>177961</v>
      </c>
      <c r="AA6" t="b">
        <f t="shared" si="1"/>
        <v>1</v>
      </c>
    </row>
    <row r="7" spans="1:27" x14ac:dyDescent="0.25">
      <c r="A7" t="s">
        <v>56</v>
      </c>
      <c r="B7" t="s">
        <v>57</v>
      </c>
      <c r="C7">
        <v>2122003</v>
      </c>
      <c r="D7" s="11">
        <v>4614240141085</v>
      </c>
      <c r="E7" t="s">
        <v>58</v>
      </c>
      <c r="F7">
        <v>0</v>
      </c>
      <c r="G7">
        <v>27600</v>
      </c>
      <c r="H7">
        <v>0</v>
      </c>
      <c r="I7">
        <v>0</v>
      </c>
      <c r="J7">
        <v>166453</v>
      </c>
      <c r="K7">
        <v>0</v>
      </c>
      <c r="L7">
        <v>0</v>
      </c>
      <c r="M7">
        <v>0</v>
      </c>
      <c r="N7">
        <v>0</v>
      </c>
      <c r="O7">
        <v>5490.46</v>
      </c>
      <c r="P7">
        <v>0</v>
      </c>
      <c r="Q7">
        <v>0</v>
      </c>
      <c r="R7">
        <v>15693</v>
      </c>
      <c r="S7">
        <v>0</v>
      </c>
      <c r="T7">
        <v>0</v>
      </c>
      <c r="U7">
        <v>0</v>
      </c>
      <c r="V7">
        <v>0</v>
      </c>
      <c r="W7">
        <v>0</v>
      </c>
      <c r="Y7">
        <f t="shared" si="0"/>
        <v>171943.46</v>
      </c>
      <c r="Z7">
        <f>VLOOKUP(C7,[2]Sheet1!$B:$K,10,FALSE)</f>
        <v>171943.46</v>
      </c>
      <c r="AA7" t="b">
        <f t="shared" si="1"/>
        <v>1</v>
      </c>
    </row>
    <row r="8" spans="1:27" x14ac:dyDescent="0.25">
      <c r="A8" t="s">
        <v>59</v>
      </c>
      <c r="B8" t="s">
        <v>57</v>
      </c>
      <c r="C8">
        <v>1819066</v>
      </c>
      <c r="D8" s="11">
        <v>461510110338</v>
      </c>
      <c r="E8" t="s">
        <v>60</v>
      </c>
      <c r="F8">
        <v>8571</v>
      </c>
      <c r="G8">
        <v>13800</v>
      </c>
      <c r="H8">
        <v>0</v>
      </c>
      <c r="I8">
        <v>0</v>
      </c>
      <c r="J8">
        <v>164337</v>
      </c>
      <c r="K8">
        <v>0</v>
      </c>
      <c r="L8">
        <v>0</v>
      </c>
      <c r="M8">
        <v>0</v>
      </c>
      <c r="N8">
        <v>1036</v>
      </c>
      <c r="O8">
        <v>0</v>
      </c>
      <c r="P8">
        <v>0</v>
      </c>
      <c r="Q8">
        <v>0</v>
      </c>
      <c r="R8">
        <v>8261</v>
      </c>
      <c r="S8">
        <v>0</v>
      </c>
      <c r="T8">
        <v>0</v>
      </c>
      <c r="U8">
        <v>0</v>
      </c>
      <c r="V8">
        <v>0</v>
      </c>
      <c r="W8">
        <v>0</v>
      </c>
      <c r="Y8">
        <f t="shared" si="0"/>
        <v>165373</v>
      </c>
      <c r="Z8">
        <f>VLOOKUP(C8,[2]Sheet1!$B:$K,10,FALSE)</f>
        <v>165373</v>
      </c>
      <c r="AA8" t="b">
        <f t="shared" si="1"/>
        <v>1</v>
      </c>
    </row>
    <row r="9" spans="1:27" x14ac:dyDescent="0.25">
      <c r="A9" t="s">
        <v>61</v>
      </c>
      <c r="B9" t="s">
        <v>62</v>
      </c>
      <c r="C9">
        <v>2122015</v>
      </c>
      <c r="D9" s="11" t="s">
        <v>63</v>
      </c>
      <c r="E9" t="s">
        <v>58</v>
      </c>
      <c r="F9">
        <v>0</v>
      </c>
      <c r="G9">
        <v>82212</v>
      </c>
      <c r="H9">
        <v>0</v>
      </c>
      <c r="I9">
        <v>0</v>
      </c>
      <c r="J9">
        <v>385149</v>
      </c>
      <c r="K9">
        <v>0</v>
      </c>
      <c r="L9">
        <v>0</v>
      </c>
      <c r="M9">
        <v>0</v>
      </c>
      <c r="N9">
        <v>0</v>
      </c>
      <c r="O9">
        <v>0</v>
      </c>
      <c r="P9">
        <v>490</v>
      </c>
      <c r="Q9">
        <v>0</v>
      </c>
      <c r="R9">
        <v>33300</v>
      </c>
      <c r="S9">
        <v>0</v>
      </c>
      <c r="T9">
        <v>0</v>
      </c>
      <c r="U9">
        <v>0</v>
      </c>
      <c r="V9">
        <v>0</v>
      </c>
      <c r="W9">
        <v>0</v>
      </c>
      <c r="Y9">
        <f t="shared" si="0"/>
        <v>385149</v>
      </c>
      <c r="Z9">
        <f>VLOOKUP(C9,[2]Sheet1!$B:$K,10,FALSE)</f>
        <v>385149</v>
      </c>
      <c r="AA9" t="b">
        <f t="shared" si="1"/>
        <v>1</v>
      </c>
    </row>
    <row r="10" spans="1:27" x14ac:dyDescent="0.25">
      <c r="A10" t="s">
        <v>64</v>
      </c>
      <c r="B10" t="s">
        <v>62</v>
      </c>
      <c r="C10">
        <v>2122016</v>
      </c>
      <c r="D10" s="11" t="s">
        <v>65</v>
      </c>
      <c r="E10" t="s">
        <v>58</v>
      </c>
      <c r="F10">
        <v>0</v>
      </c>
      <c r="G10">
        <v>63861</v>
      </c>
      <c r="H10">
        <v>0</v>
      </c>
      <c r="I10">
        <v>0</v>
      </c>
      <c r="J10">
        <v>289802</v>
      </c>
      <c r="K10">
        <v>0</v>
      </c>
      <c r="L10">
        <v>0</v>
      </c>
      <c r="M10">
        <v>0</v>
      </c>
      <c r="N10">
        <v>0</v>
      </c>
      <c r="O10">
        <v>0</v>
      </c>
      <c r="P10">
        <v>408</v>
      </c>
      <c r="Q10">
        <v>0</v>
      </c>
      <c r="R10">
        <v>19154</v>
      </c>
      <c r="S10">
        <v>0</v>
      </c>
      <c r="T10">
        <v>0</v>
      </c>
      <c r="U10">
        <v>0</v>
      </c>
      <c r="V10">
        <v>0</v>
      </c>
      <c r="W10">
        <v>0</v>
      </c>
      <c r="Y10">
        <f t="shared" si="0"/>
        <v>289802</v>
      </c>
      <c r="Z10">
        <f>VLOOKUP(C10,[2]Sheet1!$B:$K,10,FALSE)</f>
        <v>289802</v>
      </c>
      <c r="AA10" t="b">
        <f t="shared" si="1"/>
        <v>1</v>
      </c>
    </row>
    <row r="11" spans="1:27" x14ac:dyDescent="0.25">
      <c r="A11" t="s">
        <v>66</v>
      </c>
      <c r="B11" t="s">
        <v>67</v>
      </c>
      <c r="C11">
        <v>2223004</v>
      </c>
      <c r="D11" s="11" t="s">
        <v>68</v>
      </c>
      <c r="E11" t="s">
        <v>69</v>
      </c>
      <c r="F11">
        <v>65476</v>
      </c>
      <c r="G11">
        <v>0</v>
      </c>
      <c r="H11">
        <v>0</v>
      </c>
      <c r="I11">
        <v>0</v>
      </c>
      <c r="J11">
        <v>328179</v>
      </c>
      <c r="K11">
        <v>0</v>
      </c>
      <c r="L11">
        <v>0</v>
      </c>
      <c r="M11">
        <v>-2001</v>
      </c>
      <c r="N11">
        <v>0</v>
      </c>
      <c r="O11">
        <v>0</v>
      </c>
      <c r="P11">
        <v>0</v>
      </c>
      <c r="Q11">
        <v>0</v>
      </c>
      <c r="R11">
        <v>29866</v>
      </c>
      <c r="S11">
        <v>0</v>
      </c>
      <c r="T11">
        <v>0</v>
      </c>
      <c r="U11">
        <v>0</v>
      </c>
      <c r="V11">
        <v>0</v>
      </c>
      <c r="W11">
        <v>0</v>
      </c>
      <c r="Y11">
        <f t="shared" si="0"/>
        <v>328179</v>
      </c>
      <c r="Z11">
        <f>VLOOKUP(C11,[2]Sheet1!$B:$K,10,FALSE)</f>
        <v>328179</v>
      </c>
      <c r="AA11" t="b">
        <f t="shared" si="1"/>
        <v>1</v>
      </c>
    </row>
    <row r="12" spans="1:27" x14ac:dyDescent="0.25">
      <c r="A12" t="s">
        <v>70</v>
      </c>
      <c r="B12" t="s">
        <v>67</v>
      </c>
      <c r="C12">
        <v>2223006</v>
      </c>
      <c r="D12" s="11" t="s">
        <v>71</v>
      </c>
      <c r="E12" t="s">
        <v>69</v>
      </c>
      <c r="F12">
        <v>34500</v>
      </c>
      <c r="G12">
        <v>0</v>
      </c>
      <c r="H12">
        <v>0</v>
      </c>
      <c r="I12">
        <v>0</v>
      </c>
      <c r="J12">
        <v>175709</v>
      </c>
      <c r="K12">
        <v>0</v>
      </c>
      <c r="L12">
        <v>0</v>
      </c>
      <c r="M12">
        <v>-1029</v>
      </c>
      <c r="N12">
        <v>0</v>
      </c>
      <c r="O12">
        <v>0</v>
      </c>
      <c r="P12">
        <v>0</v>
      </c>
      <c r="Q12">
        <v>0</v>
      </c>
      <c r="R12">
        <v>15350</v>
      </c>
      <c r="S12">
        <v>0</v>
      </c>
      <c r="T12">
        <v>0</v>
      </c>
      <c r="U12">
        <v>0</v>
      </c>
      <c r="V12">
        <v>0</v>
      </c>
      <c r="W12">
        <v>0</v>
      </c>
      <c r="Y12">
        <f t="shared" si="0"/>
        <v>175709</v>
      </c>
      <c r="Z12">
        <f>VLOOKUP(C12,[2]Sheet1!$B:$K,10,FALSE)</f>
        <v>175709</v>
      </c>
      <c r="AA12" t="b">
        <f t="shared" si="1"/>
        <v>1</v>
      </c>
    </row>
    <row r="13" spans="1:27" x14ac:dyDescent="0.25">
      <c r="A13" t="s">
        <v>72</v>
      </c>
      <c r="B13" t="s">
        <v>67</v>
      </c>
      <c r="C13">
        <v>2223005</v>
      </c>
      <c r="D13" s="11" t="s">
        <v>73</v>
      </c>
      <c r="E13" t="s">
        <v>69</v>
      </c>
      <c r="F13">
        <v>94397</v>
      </c>
      <c r="G13">
        <v>0</v>
      </c>
      <c r="H13">
        <v>0</v>
      </c>
      <c r="I13">
        <v>0</v>
      </c>
      <c r="J13">
        <v>486241</v>
      </c>
      <c r="K13">
        <v>0</v>
      </c>
      <c r="L13">
        <v>0</v>
      </c>
      <c r="M13">
        <v>-2956</v>
      </c>
      <c r="N13">
        <v>0</v>
      </c>
      <c r="O13">
        <v>0</v>
      </c>
      <c r="P13">
        <v>0</v>
      </c>
      <c r="Q13">
        <v>0</v>
      </c>
      <c r="R13">
        <v>44111</v>
      </c>
      <c r="S13">
        <v>0</v>
      </c>
      <c r="T13">
        <v>0</v>
      </c>
      <c r="U13">
        <v>0</v>
      </c>
      <c r="V13">
        <v>0</v>
      </c>
      <c r="W13">
        <v>0</v>
      </c>
      <c r="Y13">
        <f t="shared" si="0"/>
        <v>486241</v>
      </c>
      <c r="Z13">
        <f>VLOOKUP(C13,[2]Sheet1!$B:$K,10,FALSE)</f>
        <v>486241</v>
      </c>
      <c r="AA13" t="b">
        <f t="shared" si="1"/>
        <v>1</v>
      </c>
    </row>
    <row r="14" spans="1:27" x14ac:dyDescent="0.25">
      <c r="A14" t="s">
        <v>74</v>
      </c>
      <c r="B14" t="s">
        <v>75</v>
      </c>
      <c r="C14">
        <v>1011001</v>
      </c>
      <c r="D14" s="11">
        <v>37683380111898</v>
      </c>
      <c r="E14" t="s">
        <v>76</v>
      </c>
      <c r="F14">
        <v>0</v>
      </c>
      <c r="G14">
        <v>208613</v>
      </c>
      <c r="H14">
        <v>0</v>
      </c>
      <c r="I14">
        <v>0</v>
      </c>
      <c r="J14">
        <v>1065917</v>
      </c>
      <c r="K14">
        <v>0</v>
      </c>
      <c r="L14">
        <v>-3804</v>
      </c>
      <c r="M14">
        <v>0</v>
      </c>
      <c r="N14">
        <v>2899</v>
      </c>
      <c r="O14">
        <v>0</v>
      </c>
      <c r="P14">
        <v>14508</v>
      </c>
      <c r="Q14">
        <v>0</v>
      </c>
      <c r="R14">
        <v>84711</v>
      </c>
      <c r="S14">
        <v>0</v>
      </c>
      <c r="T14">
        <v>0</v>
      </c>
      <c r="U14">
        <v>15878</v>
      </c>
      <c r="V14">
        <v>0</v>
      </c>
      <c r="W14">
        <v>0</v>
      </c>
      <c r="Y14">
        <f t="shared" si="0"/>
        <v>1065012</v>
      </c>
      <c r="Z14">
        <f>VLOOKUP(C14,[2]Sheet1!$B:$K,10,FALSE)</f>
        <v>1065012</v>
      </c>
      <c r="AA14" t="b">
        <f t="shared" si="1"/>
        <v>1</v>
      </c>
    </row>
    <row r="15" spans="1:27" x14ac:dyDescent="0.25">
      <c r="A15" t="s">
        <v>77</v>
      </c>
      <c r="B15" t="s">
        <v>78</v>
      </c>
      <c r="C15">
        <v>2122010</v>
      </c>
      <c r="D15" s="11" t="s">
        <v>79</v>
      </c>
      <c r="E15" t="s">
        <v>58</v>
      </c>
      <c r="F15">
        <v>2461</v>
      </c>
      <c r="G15">
        <v>8808</v>
      </c>
      <c r="H15">
        <v>0</v>
      </c>
      <c r="I15">
        <v>0</v>
      </c>
      <c r="J15">
        <v>46880</v>
      </c>
      <c r="K15">
        <v>0</v>
      </c>
      <c r="L15">
        <v>1273</v>
      </c>
      <c r="M15">
        <v>0</v>
      </c>
      <c r="N15">
        <v>0</v>
      </c>
      <c r="O15">
        <v>0</v>
      </c>
      <c r="P15">
        <v>1944</v>
      </c>
      <c r="Q15">
        <v>8705</v>
      </c>
      <c r="R15">
        <v>4311</v>
      </c>
      <c r="S15">
        <v>0</v>
      </c>
      <c r="T15">
        <v>0</v>
      </c>
      <c r="U15">
        <v>0</v>
      </c>
      <c r="V15">
        <v>0</v>
      </c>
      <c r="W15">
        <v>0</v>
      </c>
      <c r="Y15">
        <f t="shared" si="0"/>
        <v>48153</v>
      </c>
      <c r="Z15">
        <f>VLOOKUP(C15,[2]Sheet1!$B:$K,10,FALSE)</f>
        <v>48153</v>
      </c>
      <c r="AA15" t="b">
        <f t="shared" si="1"/>
        <v>1</v>
      </c>
    </row>
    <row r="16" spans="1:27" x14ac:dyDescent="0.25">
      <c r="A16" t="s">
        <v>80</v>
      </c>
      <c r="B16" t="s">
        <v>78</v>
      </c>
      <c r="C16">
        <v>2122011</v>
      </c>
      <c r="D16" s="11" t="s">
        <v>81</v>
      </c>
      <c r="E16" t="s">
        <v>58</v>
      </c>
      <c r="F16">
        <v>2302</v>
      </c>
      <c r="G16">
        <v>9542</v>
      </c>
      <c r="H16">
        <v>0</v>
      </c>
      <c r="I16">
        <v>0</v>
      </c>
      <c r="J16">
        <v>42320</v>
      </c>
      <c r="K16">
        <v>0</v>
      </c>
      <c r="L16">
        <v>1322</v>
      </c>
      <c r="M16">
        <v>0</v>
      </c>
      <c r="N16">
        <v>0</v>
      </c>
      <c r="O16">
        <v>0</v>
      </c>
      <c r="P16">
        <v>748</v>
      </c>
      <c r="Q16">
        <v>3348</v>
      </c>
      <c r="R16">
        <v>3580</v>
      </c>
      <c r="S16">
        <v>0</v>
      </c>
      <c r="T16">
        <v>0</v>
      </c>
      <c r="U16">
        <v>0</v>
      </c>
      <c r="V16">
        <v>0</v>
      </c>
      <c r="W16">
        <v>0</v>
      </c>
      <c r="Y16">
        <f t="shared" si="0"/>
        <v>43642</v>
      </c>
      <c r="Z16">
        <f>VLOOKUP(C16,[2]Sheet1!$B:$K,10,FALSE)</f>
        <v>43642</v>
      </c>
      <c r="AA16" t="b">
        <f t="shared" si="1"/>
        <v>1</v>
      </c>
    </row>
    <row r="17" spans="1:27" x14ac:dyDescent="0.25">
      <c r="A17" t="s">
        <v>82</v>
      </c>
      <c r="B17" t="s">
        <v>82</v>
      </c>
      <c r="C17">
        <v>1718025</v>
      </c>
      <c r="D17" s="11">
        <v>19101990135368</v>
      </c>
      <c r="E17" t="s">
        <v>83</v>
      </c>
      <c r="F17">
        <v>0</v>
      </c>
      <c r="G17">
        <v>18057</v>
      </c>
      <c r="H17">
        <v>0</v>
      </c>
      <c r="I17">
        <v>0</v>
      </c>
      <c r="J17">
        <v>110130</v>
      </c>
      <c r="K17">
        <v>0</v>
      </c>
      <c r="L17">
        <v>-143</v>
      </c>
      <c r="M17">
        <v>0</v>
      </c>
      <c r="N17">
        <v>424</v>
      </c>
      <c r="O17">
        <v>0</v>
      </c>
      <c r="P17">
        <v>0</v>
      </c>
      <c r="Q17">
        <v>0</v>
      </c>
      <c r="R17">
        <v>8744</v>
      </c>
      <c r="S17">
        <v>0</v>
      </c>
      <c r="T17">
        <v>0</v>
      </c>
      <c r="U17">
        <v>1639</v>
      </c>
      <c r="V17">
        <v>0</v>
      </c>
      <c r="W17">
        <v>0</v>
      </c>
      <c r="Y17">
        <f t="shared" si="0"/>
        <v>110411</v>
      </c>
      <c r="Z17">
        <f>VLOOKUP(C17,[2]Sheet1!$B:$K,10,FALSE)</f>
        <v>110411</v>
      </c>
      <c r="AA17" t="b">
        <f t="shared" si="1"/>
        <v>1</v>
      </c>
    </row>
    <row r="18" spans="1:27" x14ac:dyDescent="0.25">
      <c r="A18" t="s">
        <v>84</v>
      </c>
      <c r="B18" t="s">
        <v>85</v>
      </c>
      <c r="C18">
        <v>1516007</v>
      </c>
      <c r="D18" s="11">
        <v>43694270132274</v>
      </c>
      <c r="E18" t="s">
        <v>55</v>
      </c>
      <c r="F18">
        <v>3065</v>
      </c>
      <c r="G18">
        <v>72669</v>
      </c>
      <c r="H18">
        <v>0</v>
      </c>
      <c r="I18">
        <v>12126</v>
      </c>
      <c r="J18">
        <v>366409</v>
      </c>
      <c r="K18">
        <v>0</v>
      </c>
      <c r="L18">
        <v>-36</v>
      </c>
      <c r="M18">
        <v>0</v>
      </c>
      <c r="N18">
        <v>2173</v>
      </c>
      <c r="O18">
        <v>0</v>
      </c>
      <c r="P18">
        <v>0</v>
      </c>
      <c r="Q18">
        <v>0</v>
      </c>
      <c r="R18">
        <v>25115</v>
      </c>
      <c r="S18">
        <v>0</v>
      </c>
      <c r="T18">
        <v>0</v>
      </c>
      <c r="U18">
        <v>4707</v>
      </c>
      <c r="V18">
        <v>0</v>
      </c>
      <c r="W18">
        <v>0</v>
      </c>
      <c r="Y18">
        <f t="shared" si="0"/>
        <v>368546</v>
      </c>
      <c r="Z18">
        <f>VLOOKUP(C18,[2]Sheet1!$B:$K,10,FALSE)</f>
        <v>368546</v>
      </c>
      <c r="AA18" t="b">
        <f t="shared" si="1"/>
        <v>1</v>
      </c>
    </row>
    <row r="19" spans="1:27" x14ac:dyDescent="0.25">
      <c r="A19" t="s">
        <v>86</v>
      </c>
      <c r="B19" t="s">
        <v>85</v>
      </c>
      <c r="C19">
        <v>1213002</v>
      </c>
      <c r="D19" s="11">
        <v>43693690125526</v>
      </c>
      <c r="E19" t="s">
        <v>49</v>
      </c>
      <c r="F19">
        <v>0</v>
      </c>
      <c r="G19">
        <v>56961</v>
      </c>
      <c r="H19">
        <v>0</v>
      </c>
      <c r="I19">
        <v>0</v>
      </c>
      <c r="J19">
        <v>330054</v>
      </c>
      <c r="K19">
        <v>0</v>
      </c>
      <c r="L19">
        <v>0</v>
      </c>
      <c r="M19">
        <v>0</v>
      </c>
      <c r="N19">
        <v>1464</v>
      </c>
      <c r="O19">
        <v>0</v>
      </c>
      <c r="P19">
        <v>0</v>
      </c>
      <c r="Q19">
        <v>0</v>
      </c>
      <c r="R19">
        <v>26212</v>
      </c>
      <c r="S19">
        <v>0</v>
      </c>
      <c r="T19">
        <v>0</v>
      </c>
      <c r="U19">
        <v>4913</v>
      </c>
      <c r="V19">
        <v>0</v>
      </c>
      <c r="W19">
        <v>0</v>
      </c>
      <c r="Y19">
        <f t="shared" si="0"/>
        <v>331518</v>
      </c>
      <c r="Z19">
        <f>VLOOKUP(C19,[2]Sheet1!$B:$K,10,FALSE)</f>
        <v>331518</v>
      </c>
      <c r="AA19" t="b">
        <f t="shared" si="1"/>
        <v>1</v>
      </c>
    </row>
    <row r="20" spans="1:27" x14ac:dyDescent="0.25">
      <c r="A20" t="s">
        <v>87</v>
      </c>
      <c r="B20" t="s">
        <v>85</v>
      </c>
      <c r="C20">
        <v>1415008</v>
      </c>
      <c r="D20" s="11">
        <v>43104390129213</v>
      </c>
      <c r="E20" t="s">
        <v>53</v>
      </c>
      <c r="F20">
        <v>0</v>
      </c>
      <c r="G20">
        <v>60484</v>
      </c>
      <c r="H20">
        <v>0</v>
      </c>
      <c r="I20">
        <v>0</v>
      </c>
      <c r="J20">
        <v>314469</v>
      </c>
      <c r="K20">
        <v>0</v>
      </c>
      <c r="L20">
        <v>0</v>
      </c>
      <c r="M20">
        <v>0</v>
      </c>
      <c r="N20">
        <v>1587</v>
      </c>
      <c r="O20">
        <v>0</v>
      </c>
      <c r="P20">
        <v>0</v>
      </c>
      <c r="Q20">
        <v>0</v>
      </c>
      <c r="R20">
        <v>24989</v>
      </c>
      <c r="S20">
        <v>0</v>
      </c>
      <c r="T20">
        <v>0</v>
      </c>
      <c r="U20">
        <v>4684</v>
      </c>
      <c r="V20">
        <v>0</v>
      </c>
      <c r="W20">
        <v>0</v>
      </c>
      <c r="Y20">
        <f t="shared" si="0"/>
        <v>316056</v>
      </c>
      <c r="Z20">
        <f>VLOOKUP(C20,[2]Sheet1!$B:$K,10,FALSE)</f>
        <v>316056</v>
      </c>
      <c r="AA20" t="b">
        <f t="shared" si="1"/>
        <v>1</v>
      </c>
    </row>
    <row r="21" spans="1:27" x14ac:dyDescent="0.25">
      <c r="A21" t="s">
        <v>88</v>
      </c>
      <c r="B21" t="s">
        <v>85</v>
      </c>
      <c r="C21">
        <v>1718007</v>
      </c>
      <c r="D21" s="11">
        <v>43694500121483</v>
      </c>
      <c r="E21" t="s">
        <v>83</v>
      </c>
      <c r="F21">
        <v>0</v>
      </c>
      <c r="G21">
        <v>76486</v>
      </c>
      <c r="H21">
        <v>0</v>
      </c>
      <c r="I21">
        <v>0</v>
      </c>
      <c r="J21">
        <v>411578</v>
      </c>
      <c r="K21">
        <v>0</v>
      </c>
      <c r="L21">
        <v>0</v>
      </c>
      <c r="M21">
        <v>0</v>
      </c>
      <c r="N21">
        <v>2602</v>
      </c>
      <c r="O21">
        <v>1425.49</v>
      </c>
      <c r="P21">
        <v>0</v>
      </c>
      <c r="Q21">
        <v>0</v>
      </c>
      <c r="R21">
        <v>30653</v>
      </c>
      <c r="S21">
        <v>0</v>
      </c>
      <c r="T21">
        <v>0</v>
      </c>
      <c r="U21">
        <v>5746</v>
      </c>
      <c r="V21">
        <v>0</v>
      </c>
      <c r="W21">
        <v>0</v>
      </c>
      <c r="Y21">
        <f t="shared" si="0"/>
        <v>415605.49</v>
      </c>
      <c r="Z21">
        <f>VLOOKUP(C21,[2]Sheet1!$B:$K,10,FALSE)</f>
        <v>415605.49</v>
      </c>
      <c r="AA21" t="b">
        <f t="shared" si="1"/>
        <v>1</v>
      </c>
    </row>
    <row r="22" spans="1:27" x14ac:dyDescent="0.25">
      <c r="A22" t="s">
        <v>89</v>
      </c>
      <c r="B22" t="s">
        <v>89</v>
      </c>
      <c r="C22">
        <v>2122012</v>
      </c>
      <c r="D22" s="11" t="s">
        <v>90</v>
      </c>
      <c r="E22" t="s">
        <v>58</v>
      </c>
      <c r="F22">
        <v>6627</v>
      </c>
      <c r="G22">
        <v>22021</v>
      </c>
      <c r="H22">
        <v>0</v>
      </c>
      <c r="I22">
        <v>0</v>
      </c>
      <c r="J22">
        <v>103976</v>
      </c>
      <c r="K22">
        <v>0</v>
      </c>
      <c r="L22">
        <v>29</v>
      </c>
      <c r="M22">
        <v>0</v>
      </c>
      <c r="N22">
        <v>0</v>
      </c>
      <c r="O22">
        <v>0</v>
      </c>
      <c r="P22">
        <v>0</v>
      </c>
      <c r="Q22">
        <v>0</v>
      </c>
      <c r="R22">
        <v>9623</v>
      </c>
      <c r="S22">
        <v>0</v>
      </c>
      <c r="T22">
        <v>0</v>
      </c>
      <c r="U22">
        <v>0</v>
      </c>
      <c r="V22">
        <v>0</v>
      </c>
      <c r="W22">
        <v>0</v>
      </c>
      <c r="Y22">
        <f t="shared" si="0"/>
        <v>104005</v>
      </c>
      <c r="Z22">
        <f>VLOOKUP(C22,[2]Sheet1!$B:$K,10,FALSE)</f>
        <v>104005</v>
      </c>
      <c r="AA22" t="b">
        <f t="shared" si="1"/>
        <v>1</v>
      </c>
    </row>
    <row r="23" spans="1:27" x14ac:dyDescent="0.25">
      <c r="A23" t="s">
        <v>91</v>
      </c>
      <c r="B23" t="s">
        <v>92</v>
      </c>
      <c r="C23">
        <v>809001</v>
      </c>
      <c r="D23" s="11">
        <v>37683383731395</v>
      </c>
      <c r="E23" t="s">
        <v>93</v>
      </c>
      <c r="F23">
        <v>0</v>
      </c>
      <c r="G23">
        <v>48006</v>
      </c>
      <c r="H23">
        <v>0</v>
      </c>
      <c r="I23">
        <v>0</v>
      </c>
      <c r="J23">
        <v>472913</v>
      </c>
      <c r="K23">
        <v>0</v>
      </c>
      <c r="L23">
        <v>0</v>
      </c>
      <c r="M23">
        <v>0</v>
      </c>
      <c r="N23">
        <v>2982</v>
      </c>
      <c r="O23">
        <v>3700</v>
      </c>
      <c r="P23">
        <v>493</v>
      </c>
      <c r="Q23">
        <v>53679</v>
      </c>
      <c r="R23">
        <v>26132</v>
      </c>
      <c r="S23">
        <v>0</v>
      </c>
      <c r="T23">
        <v>0</v>
      </c>
      <c r="U23">
        <v>4898</v>
      </c>
      <c r="V23">
        <v>0</v>
      </c>
      <c r="W23">
        <v>0</v>
      </c>
      <c r="Y23">
        <f t="shared" si="0"/>
        <v>479595</v>
      </c>
      <c r="Z23">
        <f>VLOOKUP(C23,[2]Sheet1!$B:$K,10,FALSE)</f>
        <v>479595</v>
      </c>
      <c r="AA23" t="b">
        <f t="shared" si="1"/>
        <v>1</v>
      </c>
    </row>
    <row r="24" spans="1:27" x14ac:dyDescent="0.25">
      <c r="A24" t="s">
        <v>94</v>
      </c>
      <c r="B24" t="s">
        <v>92</v>
      </c>
      <c r="C24">
        <v>1819032</v>
      </c>
      <c r="D24" s="11">
        <v>37681060137034</v>
      </c>
      <c r="E24" t="s">
        <v>60</v>
      </c>
      <c r="F24">
        <v>4246</v>
      </c>
      <c r="G24">
        <v>15562</v>
      </c>
      <c r="H24">
        <v>0</v>
      </c>
      <c r="I24">
        <v>100372</v>
      </c>
      <c r="J24">
        <v>101370</v>
      </c>
      <c r="K24">
        <v>0</v>
      </c>
      <c r="L24">
        <v>164</v>
      </c>
      <c r="M24">
        <v>0</v>
      </c>
      <c r="N24">
        <v>604</v>
      </c>
      <c r="O24">
        <v>0</v>
      </c>
      <c r="P24">
        <v>0</v>
      </c>
      <c r="Q24">
        <v>0</v>
      </c>
      <c r="R24">
        <v>8046</v>
      </c>
      <c r="S24">
        <v>0</v>
      </c>
      <c r="T24">
        <v>0</v>
      </c>
      <c r="U24">
        <v>1508</v>
      </c>
      <c r="V24">
        <v>0</v>
      </c>
      <c r="W24">
        <v>0</v>
      </c>
      <c r="Y24">
        <f t="shared" si="0"/>
        <v>102138</v>
      </c>
      <c r="Z24">
        <f>VLOOKUP(C24,[2]Sheet1!$B:$K,10,FALSE)</f>
        <v>102138</v>
      </c>
      <c r="AA24" t="b">
        <f t="shared" si="1"/>
        <v>1</v>
      </c>
    </row>
    <row r="25" spans="1:27" x14ac:dyDescent="0.25">
      <c r="A25" t="s">
        <v>95</v>
      </c>
      <c r="B25" t="s">
        <v>92</v>
      </c>
      <c r="C25">
        <v>1617057</v>
      </c>
      <c r="D25" s="11">
        <v>37770320134577</v>
      </c>
      <c r="E25" t="s">
        <v>96</v>
      </c>
      <c r="F25">
        <v>9682</v>
      </c>
      <c r="G25">
        <v>27453</v>
      </c>
      <c r="H25">
        <v>0</v>
      </c>
      <c r="I25">
        <v>12671</v>
      </c>
      <c r="J25">
        <v>236160</v>
      </c>
      <c r="K25">
        <v>0</v>
      </c>
      <c r="L25">
        <v>13</v>
      </c>
      <c r="M25">
        <v>0</v>
      </c>
      <c r="N25">
        <v>1490</v>
      </c>
      <c r="O25">
        <v>0</v>
      </c>
      <c r="P25">
        <v>6567</v>
      </c>
      <c r="Q25">
        <v>28651</v>
      </c>
      <c r="R25">
        <v>16106</v>
      </c>
      <c r="S25">
        <v>0</v>
      </c>
      <c r="T25">
        <v>0</v>
      </c>
      <c r="U25">
        <v>3019</v>
      </c>
      <c r="V25">
        <v>0</v>
      </c>
      <c r="W25">
        <v>0</v>
      </c>
      <c r="Y25">
        <f t="shared" si="0"/>
        <v>237663</v>
      </c>
      <c r="Z25">
        <f>VLOOKUP(C25,[2]Sheet1!$B:$K,10,FALSE)</f>
        <v>237663</v>
      </c>
      <c r="AA25" t="b">
        <f t="shared" si="1"/>
        <v>1</v>
      </c>
    </row>
    <row r="26" spans="1:27" x14ac:dyDescent="0.25">
      <c r="A26" t="s">
        <v>97</v>
      </c>
      <c r="B26" t="s">
        <v>92</v>
      </c>
      <c r="C26">
        <v>2122008</v>
      </c>
      <c r="D26" s="11" t="s">
        <v>98</v>
      </c>
      <c r="E26" t="s">
        <v>58</v>
      </c>
      <c r="F26">
        <v>0</v>
      </c>
      <c r="G26">
        <v>34500</v>
      </c>
      <c r="H26">
        <v>0</v>
      </c>
      <c r="I26">
        <v>0</v>
      </c>
      <c r="J26">
        <v>196369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15596</v>
      </c>
      <c r="S26">
        <v>0</v>
      </c>
      <c r="T26">
        <v>0</v>
      </c>
      <c r="U26">
        <v>2924</v>
      </c>
      <c r="V26">
        <v>0</v>
      </c>
      <c r="W26">
        <v>0</v>
      </c>
      <c r="Y26">
        <f t="shared" si="0"/>
        <v>196369</v>
      </c>
      <c r="Z26">
        <f>VLOOKUP(C26,[2]Sheet1!$B:$K,10,FALSE)</f>
        <v>196369</v>
      </c>
      <c r="AA26" t="b">
        <f t="shared" si="1"/>
        <v>1</v>
      </c>
    </row>
    <row r="27" spans="1:27" x14ac:dyDescent="0.25">
      <c r="A27" t="s">
        <v>99</v>
      </c>
      <c r="B27" t="s">
        <v>92</v>
      </c>
      <c r="C27">
        <v>809002</v>
      </c>
      <c r="D27" s="11">
        <v>37683383730959</v>
      </c>
      <c r="E27" t="s">
        <v>93</v>
      </c>
      <c r="F27">
        <v>0</v>
      </c>
      <c r="G27">
        <v>207585</v>
      </c>
      <c r="H27">
        <v>0</v>
      </c>
      <c r="I27">
        <v>71350</v>
      </c>
      <c r="J27">
        <v>1313230</v>
      </c>
      <c r="K27">
        <v>0</v>
      </c>
      <c r="L27">
        <v>-71</v>
      </c>
      <c r="M27">
        <v>0</v>
      </c>
      <c r="N27">
        <v>8294</v>
      </c>
      <c r="O27">
        <v>2750</v>
      </c>
      <c r="P27">
        <v>48749</v>
      </c>
      <c r="Q27">
        <v>229849</v>
      </c>
      <c r="R27">
        <v>97839</v>
      </c>
      <c r="S27">
        <v>0</v>
      </c>
      <c r="T27">
        <v>0</v>
      </c>
      <c r="U27">
        <v>18339</v>
      </c>
      <c r="V27">
        <v>0</v>
      </c>
      <c r="W27">
        <v>0</v>
      </c>
      <c r="Y27">
        <f t="shared" si="0"/>
        <v>1324203</v>
      </c>
      <c r="Z27">
        <f>VLOOKUP(C27,[2]Sheet1!$B:$K,10,FALSE)</f>
        <v>1324203</v>
      </c>
      <c r="AA27" t="b">
        <f t="shared" si="1"/>
        <v>1</v>
      </c>
    </row>
    <row r="28" spans="1:27" x14ac:dyDescent="0.25">
      <c r="A28" t="s">
        <v>100</v>
      </c>
      <c r="B28" t="s">
        <v>92</v>
      </c>
      <c r="C28">
        <v>1718014</v>
      </c>
      <c r="D28" s="11">
        <v>37770990136077</v>
      </c>
      <c r="E28" t="s">
        <v>83</v>
      </c>
      <c r="F28">
        <v>0</v>
      </c>
      <c r="G28">
        <v>41400</v>
      </c>
      <c r="H28">
        <v>0</v>
      </c>
      <c r="I28">
        <v>0</v>
      </c>
      <c r="J28">
        <v>269378</v>
      </c>
      <c r="K28">
        <v>0</v>
      </c>
      <c r="L28">
        <v>0</v>
      </c>
      <c r="M28">
        <v>0</v>
      </c>
      <c r="N28">
        <v>1701</v>
      </c>
      <c r="O28">
        <v>0</v>
      </c>
      <c r="P28">
        <v>6540</v>
      </c>
      <c r="Q28">
        <v>21613</v>
      </c>
      <c r="R28">
        <v>17400</v>
      </c>
      <c r="S28">
        <v>0</v>
      </c>
      <c r="T28">
        <v>0</v>
      </c>
      <c r="U28">
        <v>3262</v>
      </c>
      <c r="V28">
        <v>0</v>
      </c>
      <c r="W28">
        <v>0</v>
      </c>
      <c r="Y28">
        <f t="shared" si="0"/>
        <v>271079</v>
      </c>
      <c r="Z28">
        <f>VLOOKUP(C28,[2]Sheet1!$B:$K,10,FALSE)</f>
        <v>271079</v>
      </c>
      <c r="AA28" t="b">
        <f t="shared" si="1"/>
        <v>1</v>
      </c>
    </row>
    <row r="29" spans="1:27" x14ac:dyDescent="0.25">
      <c r="A29" t="s">
        <v>101</v>
      </c>
      <c r="B29" t="s">
        <v>92</v>
      </c>
      <c r="C29">
        <v>910001</v>
      </c>
      <c r="D29" s="11">
        <v>36750440114389</v>
      </c>
      <c r="E29" t="s">
        <v>102</v>
      </c>
      <c r="F29">
        <v>12737</v>
      </c>
      <c r="G29">
        <v>46244</v>
      </c>
      <c r="H29">
        <v>0</v>
      </c>
      <c r="I29">
        <v>0</v>
      </c>
      <c r="J29">
        <v>261629</v>
      </c>
      <c r="K29">
        <v>0</v>
      </c>
      <c r="L29">
        <v>0</v>
      </c>
      <c r="M29">
        <v>0</v>
      </c>
      <c r="N29">
        <v>1653</v>
      </c>
      <c r="O29">
        <v>2050</v>
      </c>
      <c r="P29">
        <v>6079</v>
      </c>
      <c r="Q29">
        <v>29464</v>
      </c>
      <c r="R29">
        <v>18383</v>
      </c>
      <c r="S29">
        <v>0</v>
      </c>
      <c r="T29">
        <v>0</v>
      </c>
      <c r="U29">
        <v>3445</v>
      </c>
      <c r="V29">
        <v>0</v>
      </c>
      <c r="W29">
        <v>0</v>
      </c>
      <c r="Y29">
        <f t="shared" si="0"/>
        <v>265332</v>
      </c>
      <c r="Z29">
        <f>VLOOKUP(C29,[2]Sheet1!$B:$K,10,FALSE)</f>
        <v>265332</v>
      </c>
      <c r="AA29" t="b">
        <f t="shared" si="1"/>
        <v>1</v>
      </c>
    </row>
    <row r="30" spans="1:27" x14ac:dyDescent="0.25">
      <c r="A30" t="s">
        <v>103</v>
      </c>
      <c r="B30" t="s">
        <v>92</v>
      </c>
      <c r="C30">
        <v>1718017</v>
      </c>
      <c r="D30" s="11">
        <v>37771070136473</v>
      </c>
      <c r="E30" t="s">
        <v>83</v>
      </c>
      <c r="F30">
        <v>0</v>
      </c>
      <c r="G30">
        <v>48446</v>
      </c>
      <c r="H30">
        <v>0</v>
      </c>
      <c r="I30">
        <v>29292</v>
      </c>
      <c r="J30">
        <v>307154</v>
      </c>
      <c r="K30">
        <v>0</v>
      </c>
      <c r="L30">
        <v>178</v>
      </c>
      <c r="M30">
        <v>0</v>
      </c>
      <c r="N30">
        <v>1550</v>
      </c>
      <c r="O30">
        <v>0</v>
      </c>
      <c r="P30">
        <v>5169</v>
      </c>
      <c r="Q30">
        <v>13116</v>
      </c>
      <c r="R30">
        <v>24382</v>
      </c>
      <c r="S30">
        <v>0</v>
      </c>
      <c r="T30">
        <v>0</v>
      </c>
      <c r="U30">
        <v>4571</v>
      </c>
      <c r="V30">
        <v>0</v>
      </c>
      <c r="W30">
        <v>0</v>
      </c>
      <c r="Y30">
        <f t="shared" si="0"/>
        <v>308882</v>
      </c>
      <c r="Z30">
        <f>VLOOKUP(C30,[2]Sheet1!$B:$K,10,FALSE)</f>
        <v>308882</v>
      </c>
      <c r="AA30" t="b">
        <f t="shared" si="1"/>
        <v>1</v>
      </c>
    </row>
    <row r="31" spans="1:27" x14ac:dyDescent="0.25">
      <c r="A31" t="s">
        <v>104</v>
      </c>
      <c r="B31" t="s">
        <v>104</v>
      </c>
      <c r="C31">
        <v>1516008</v>
      </c>
      <c r="D31" s="11">
        <v>37683380136663</v>
      </c>
      <c r="E31" t="s">
        <v>55</v>
      </c>
      <c r="F31">
        <v>0</v>
      </c>
      <c r="G31">
        <v>70614</v>
      </c>
      <c r="H31">
        <v>0</v>
      </c>
      <c r="I31">
        <v>0</v>
      </c>
      <c r="J31">
        <v>349814</v>
      </c>
      <c r="K31">
        <v>0</v>
      </c>
      <c r="L31">
        <v>1359</v>
      </c>
      <c r="M31">
        <v>0</v>
      </c>
      <c r="N31">
        <v>2183</v>
      </c>
      <c r="O31">
        <v>0</v>
      </c>
      <c r="P31">
        <v>0</v>
      </c>
      <c r="Q31">
        <v>0</v>
      </c>
      <c r="R31">
        <v>25406</v>
      </c>
      <c r="S31">
        <v>0</v>
      </c>
      <c r="T31">
        <v>0</v>
      </c>
      <c r="U31">
        <v>4763</v>
      </c>
      <c r="V31">
        <v>0</v>
      </c>
      <c r="W31">
        <v>0</v>
      </c>
      <c r="Y31">
        <f t="shared" si="0"/>
        <v>353356</v>
      </c>
      <c r="Z31">
        <f>VLOOKUP(C31,[2]Sheet1!$B:$K,10,FALSE)</f>
        <v>353356</v>
      </c>
      <c r="AA31" t="b">
        <f t="shared" si="1"/>
        <v>1</v>
      </c>
    </row>
    <row r="32" spans="1:27" x14ac:dyDescent="0.25">
      <c r="A32" t="s">
        <v>105</v>
      </c>
      <c r="B32" t="s">
        <v>106</v>
      </c>
      <c r="C32">
        <v>1516009</v>
      </c>
      <c r="D32" s="11">
        <v>1612590129635</v>
      </c>
      <c r="E32" t="s">
        <v>55</v>
      </c>
      <c r="F32">
        <v>0</v>
      </c>
      <c r="G32">
        <v>39785</v>
      </c>
      <c r="H32">
        <v>0</v>
      </c>
      <c r="I32">
        <v>0</v>
      </c>
      <c r="J32">
        <v>253660</v>
      </c>
      <c r="K32">
        <v>0</v>
      </c>
      <c r="L32">
        <v>0</v>
      </c>
      <c r="M32">
        <v>0</v>
      </c>
      <c r="N32">
        <v>1602</v>
      </c>
      <c r="O32">
        <v>0</v>
      </c>
      <c r="P32">
        <v>3739</v>
      </c>
      <c r="Q32">
        <v>0</v>
      </c>
      <c r="R32">
        <v>15828</v>
      </c>
      <c r="S32">
        <v>0</v>
      </c>
      <c r="T32">
        <v>0</v>
      </c>
      <c r="U32">
        <v>2967</v>
      </c>
      <c r="V32">
        <v>0</v>
      </c>
      <c r="W32">
        <v>0</v>
      </c>
      <c r="Y32">
        <f t="shared" si="0"/>
        <v>255262</v>
      </c>
      <c r="Z32">
        <f>VLOOKUP(C32,[2]Sheet1!$B:$K,10,FALSE)</f>
        <v>255262</v>
      </c>
      <c r="AA32" t="b">
        <f t="shared" si="1"/>
        <v>1</v>
      </c>
    </row>
    <row r="33" spans="1:27" x14ac:dyDescent="0.25">
      <c r="A33" t="s">
        <v>107</v>
      </c>
      <c r="B33" t="s">
        <v>106</v>
      </c>
      <c r="C33">
        <v>1617025</v>
      </c>
      <c r="D33" s="11">
        <v>7617960132233</v>
      </c>
      <c r="E33" t="s">
        <v>96</v>
      </c>
      <c r="F33">
        <v>0</v>
      </c>
      <c r="G33">
        <v>49914</v>
      </c>
      <c r="H33">
        <v>0</v>
      </c>
      <c r="I33">
        <v>0</v>
      </c>
      <c r="J33">
        <v>264374</v>
      </c>
      <c r="K33">
        <v>0</v>
      </c>
      <c r="L33">
        <v>0</v>
      </c>
      <c r="M33">
        <v>0</v>
      </c>
      <c r="N33">
        <v>1502</v>
      </c>
      <c r="O33">
        <v>0</v>
      </c>
      <c r="P33">
        <v>3889</v>
      </c>
      <c r="Q33">
        <v>0</v>
      </c>
      <c r="R33">
        <v>21006</v>
      </c>
      <c r="S33">
        <v>0</v>
      </c>
      <c r="T33">
        <v>0</v>
      </c>
      <c r="U33">
        <v>3937</v>
      </c>
      <c r="V33">
        <v>0</v>
      </c>
      <c r="W33">
        <v>0</v>
      </c>
      <c r="Y33">
        <f t="shared" si="0"/>
        <v>265876</v>
      </c>
      <c r="Z33">
        <f>VLOOKUP(C33,[2]Sheet1!$B:$K,10,FALSE)</f>
        <v>265876</v>
      </c>
      <c r="AA33" t="b">
        <f t="shared" si="1"/>
        <v>1</v>
      </c>
    </row>
    <row r="34" spans="1:27" x14ac:dyDescent="0.25">
      <c r="A34" t="s">
        <v>108</v>
      </c>
      <c r="B34" t="s">
        <v>106</v>
      </c>
      <c r="C34">
        <v>1516010</v>
      </c>
      <c r="D34" s="11">
        <v>1612596111660</v>
      </c>
      <c r="E34" t="s">
        <v>55</v>
      </c>
      <c r="F34">
        <v>0</v>
      </c>
      <c r="G34">
        <v>36115</v>
      </c>
      <c r="H34">
        <v>0</v>
      </c>
      <c r="I34">
        <v>0</v>
      </c>
      <c r="J34">
        <v>189319</v>
      </c>
      <c r="K34">
        <v>0</v>
      </c>
      <c r="L34">
        <v>0</v>
      </c>
      <c r="M34">
        <v>0</v>
      </c>
      <c r="N34">
        <v>1197</v>
      </c>
      <c r="O34">
        <v>0</v>
      </c>
      <c r="P34">
        <v>2988</v>
      </c>
      <c r="Q34">
        <v>0</v>
      </c>
      <c r="R34">
        <v>11975</v>
      </c>
      <c r="S34">
        <v>0</v>
      </c>
      <c r="T34">
        <v>0</v>
      </c>
      <c r="U34">
        <v>2245</v>
      </c>
      <c r="V34">
        <v>0</v>
      </c>
      <c r="W34">
        <v>0</v>
      </c>
      <c r="Y34">
        <f t="shared" si="0"/>
        <v>190516</v>
      </c>
      <c r="Z34">
        <f>VLOOKUP(C34,[2]Sheet1!$B:$K,10,FALSE)</f>
        <v>190516</v>
      </c>
      <c r="AA34" t="b">
        <f t="shared" si="1"/>
        <v>1</v>
      </c>
    </row>
    <row r="35" spans="1:27" x14ac:dyDescent="0.25">
      <c r="A35" t="s">
        <v>109</v>
      </c>
      <c r="B35" t="s">
        <v>106</v>
      </c>
      <c r="C35">
        <v>1516011</v>
      </c>
      <c r="D35" s="11">
        <v>1612590114868</v>
      </c>
      <c r="E35" t="s">
        <v>55</v>
      </c>
      <c r="F35">
        <v>0</v>
      </c>
      <c r="G35">
        <v>66504</v>
      </c>
      <c r="H35">
        <v>0</v>
      </c>
      <c r="I35">
        <v>0</v>
      </c>
      <c r="J35">
        <v>351361</v>
      </c>
      <c r="K35">
        <v>0</v>
      </c>
      <c r="L35">
        <v>0</v>
      </c>
      <c r="M35">
        <v>0</v>
      </c>
      <c r="N35">
        <v>2221</v>
      </c>
      <c r="O35">
        <v>0</v>
      </c>
      <c r="P35">
        <v>3648</v>
      </c>
      <c r="Q35">
        <v>0</v>
      </c>
      <c r="R35">
        <v>24791</v>
      </c>
      <c r="S35">
        <v>0</v>
      </c>
      <c r="T35">
        <v>0</v>
      </c>
      <c r="U35">
        <v>4646</v>
      </c>
      <c r="V35">
        <v>0</v>
      </c>
      <c r="W35">
        <v>0</v>
      </c>
      <c r="Y35">
        <f t="shared" si="0"/>
        <v>353582</v>
      </c>
      <c r="Z35">
        <f>VLOOKUP(C35,[2]Sheet1!$B:$K,10,FALSE)</f>
        <v>353582</v>
      </c>
      <c r="AA35" t="b">
        <f t="shared" si="1"/>
        <v>1</v>
      </c>
    </row>
    <row r="36" spans="1:27" x14ac:dyDescent="0.25">
      <c r="A36" t="s">
        <v>110</v>
      </c>
      <c r="B36" t="s">
        <v>106</v>
      </c>
      <c r="C36">
        <v>1516052</v>
      </c>
      <c r="D36" s="11">
        <v>7617960126805</v>
      </c>
      <c r="E36" t="s">
        <v>55</v>
      </c>
      <c r="F36">
        <v>0</v>
      </c>
      <c r="G36">
        <v>40519</v>
      </c>
      <c r="H36">
        <v>0</v>
      </c>
      <c r="I36">
        <v>0</v>
      </c>
      <c r="J36">
        <v>235789</v>
      </c>
      <c r="K36">
        <v>0</v>
      </c>
      <c r="L36">
        <v>0</v>
      </c>
      <c r="M36">
        <v>0</v>
      </c>
      <c r="N36">
        <v>1243</v>
      </c>
      <c r="O36">
        <v>0</v>
      </c>
      <c r="P36">
        <v>3440</v>
      </c>
      <c r="Q36">
        <v>0</v>
      </c>
      <c r="R36">
        <v>18725</v>
      </c>
      <c r="S36">
        <v>0</v>
      </c>
      <c r="T36">
        <v>0</v>
      </c>
      <c r="U36">
        <v>3510</v>
      </c>
      <c r="V36">
        <v>0</v>
      </c>
      <c r="W36">
        <v>0</v>
      </c>
      <c r="Y36">
        <f t="shared" si="0"/>
        <v>237032</v>
      </c>
      <c r="Z36">
        <f>VLOOKUP(C36,[2]Sheet1!$B:$K,10,FALSE)</f>
        <v>237032</v>
      </c>
      <c r="AA36" t="b">
        <f t="shared" si="1"/>
        <v>1</v>
      </c>
    </row>
    <row r="37" spans="1:27" x14ac:dyDescent="0.25">
      <c r="A37" t="s">
        <v>111</v>
      </c>
      <c r="B37" t="s">
        <v>106</v>
      </c>
      <c r="C37">
        <v>1516053</v>
      </c>
      <c r="D37" s="11">
        <v>7617960129643</v>
      </c>
      <c r="E37" t="s">
        <v>55</v>
      </c>
      <c r="F37">
        <v>0</v>
      </c>
      <c r="G37">
        <v>71055</v>
      </c>
      <c r="H37">
        <v>0</v>
      </c>
      <c r="I37">
        <v>0</v>
      </c>
      <c r="J37">
        <v>360094</v>
      </c>
      <c r="K37">
        <v>0</v>
      </c>
      <c r="L37">
        <v>-8037</v>
      </c>
      <c r="M37">
        <v>0</v>
      </c>
      <c r="N37">
        <v>2277</v>
      </c>
      <c r="O37">
        <v>0</v>
      </c>
      <c r="P37">
        <v>6132</v>
      </c>
      <c r="Q37">
        <v>0</v>
      </c>
      <c r="R37">
        <v>27376</v>
      </c>
      <c r="S37">
        <v>0</v>
      </c>
      <c r="T37">
        <v>0</v>
      </c>
      <c r="U37">
        <v>5131</v>
      </c>
      <c r="V37">
        <v>0</v>
      </c>
      <c r="W37">
        <v>0</v>
      </c>
      <c r="Y37">
        <f t="shared" si="0"/>
        <v>354334</v>
      </c>
      <c r="Z37">
        <f>VLOOKUP(C37,[2]Sheet1!$B:$K,10,FALSE)</f>
        <v>354334</v>
      </c>
      <c r="AA37" t="b">
        <f t="shared" si="1"/>
        <v>1</v>
      </c>
    </row>
    <row r="38" spans="1:27" x14ac:dyDescent="0.25">
      <c r="A38" t="s">
        <v>112</v>
      </c>
      <c r="B38" t="s">
        <v>112</v>
      </c>
      <c r="C38">
        <v>1617014</v>
      </c>
      <c r="D38" s="11">
        <v>1612590115238</v>
      </c>
      <c r="E38" t="s">
        <v>96</v>
      </c>
      <c r="F38">
        <v>0</v>
      </c>
      <c r="G38">
        <v>59310</v>
      </c>
      <c r="H38">
        <v>0</v>
      </c>
      <c r="I38">
        <v>0</v>
      </c>
      <c r="J38">
        <v>293401</v>
      </c>
      <c r="K38">
        <v>0</v>
      </c>
      <c r="L38">
        <v>0</v>
      </c>
      <c r="M38">
        <v>0</v>
      </c>
      <c r="N38">
        <v>1685</v>
      </c>
      <c r="O38">
        <v>0</v>
      </c>
      <c r="P38">
        <v>0</v>
      </c>
      <c r="Q38">
        <v>0</v>
      </c>
      <c r="R38">
        <v>23322</v>
      </c>
      <c r="S38">
        <v>0</v>
      </c>
      <c r="T38">
        <v>0</v>
      </c>
      <c r="U38">
        <v>4371</v>
      </c>
      <c r="V38">
        <v>0</v>
      </c>
      <c r="W38">
        <v>0</v>
      </c>
      <c r="Y38">
        <f t="shared" si="0"/>
        <v>295086</v>
      </c>
      <c r="Z38">
        <f>VLOOKUP(C38,[2]Sheet1!$B:$K,10,FALSE)</f>
        <v>295086</v>
      </c>
      <c r="AA38" t="b">
        <f t="shared" si="1"/>
        <v>1</v>
      </c>
    </row>
    <row r="39" spans="1:27" x14ac:dyDescent="0.25">
      <c r="A39" t="s">
        <v>113</v>
      </c>
      <c r="B39" t="s">
        <v>114</v>
      </c>
      <c r="C39">
        <v>1617001</v>
      </c>
      <c r="D39" s="11">
        <v>10621660133942</v>
      </c>
      <c r="E39" t="s">
        <v>96</v>
      </c>
      <c r="F39">
        <v>0</v>
      </c>
      <c r="G39">
        <v>39638</v>
      </c>
      <c r="H39">
        <v>0</v>
      </c>
      <c r="I39">
        <v>0</v>
      </c>
      <c r="J39">
        <v>208868</v>
      </c>
      <c r="K39">
        <v>0</v>
      </c>
      <c r="L39">
        <v>0</v>
      </c>
      <c r="M39">
        <v>0</v>
      </c>
      <c r="N39">
        <v>1080</v>
      </c>
      <c r="O39">
        <v>0</v>
      </c>
      <c r="P39">
        <v>1886</v>
      </c>
      <c r="Q39">
        <v>12107</v>
      </c>
      <c r="R39">
        <v>16596</v>
      </c>
      <c r="S39">
        <v>0</v>
      </c>
      <c r="T39">
        <v>0</v>
      </c>
      <c r="U39">
        <v>3111</v>
      </c>
      <c r="V39">
        <v>0</v>
      </c>
      <c r="W39">
        <v>0</v>
      </c>
      <c r="Y39">
        <f t="shared" si="0"/>
        <v>209948</v>
      </c>
      <c r="Z39">
        <f>VLOOKUP(C39,[2]Sheet1!$B:$K,10,FALSE)</f>
        <v>209948</v>
      </c>
      <c r="AA39" t="b">
        <f t="shared" si="1"/>
        <v>1</v>
      </c>
    </row>
    <row r="40" spans="1:27" x14ac:dyDescent="0.25">
      <c r="A40" t="s">
        <v>115</v>
      </c>
      <c r="B40" t="s">
        <v>114</v>
      </c>
      <c r="C40">
        <v>2122009</v>
      </c>
      <c r="D40" s="11" t="s">
        <v>116</v>
      </c>
      <c r="E40" t="s">
        <v>58</v>
      </c>
      <c r="F40">
        <v>0</v>
      </c>
      <c r="G40">
        <v>19966</v>
      </c>
      <c r="H40">
        <v>0</v>
      </c>
      <c r="I40">
        <v>0</v>
      </c>
      <c r="J40">
        <v>124589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9891</v>
      </c>
      <c r="S40">
        <v>0</v>
      </c>
      <c r="T40">
        <v>0</v>
      </c>
      <c r="U40">
        <v>1854</v>
      </c>
      <c r="V40">
        <v>0</v>
      </c>
      <c r="W40">
        <v>0</v>
      </c>
      <c r="Y40">
        <f t="shared" si="0"/>
        <v>124589</v>
      </c>
      <c r="Z40">
        <f>VLOOKUP(C40,[2]Sheet1!$B:$K,10,FALSE)</f>
        <v>124589</v>
      </c>
      <c r="AA40" t="b">
        <f t="shared" si="1"/>
        <v>1</v>
      </c>
    </row>
    <row r="41" spans="1:27" x14ac:dyDescent="0.25">
      <c r="A41" t="s">
        <v>117</v>
      </c>
      <c r="B41" t="s">
        <v>114</v>
      </c>
      <c r="C41">
        <v>1516044</v>
      </c>
      <c r="D41" s="11">
        <v>10621660106740</v>
      </c>
      <c r="E41" t="s">
        <v>55</v>
      </c>
      <c r="F41">
        <v>0</v>
      </c>
      <c r="G41">
        <v>49327</v>
      </c>
      <c r="H41">
        <v>0</v>
      </c>
      <c r="I41">
        <v>0</v>
      </c>
      <c r="J41">
        <v>308169</v>
      </c>
      <c r="K41">
        <v>0</v>
      </c>
      <c r="L41">
        <v>0</v>
      </c>
      <c r="M41">
        <v>0</v>
      </c>
      <c r="N41">
        <v>1947</v>
      </c>
      <c r="O41">
        <v>0</v>
      </c>
      <c r="P41">
        <v>1886</v>
      </c>
      <c r="Q41">
        <v>14125</v>
      </c>
      <c r="R41">
        <v>18926</v>
      </c>
      <c r="S41">
        <v>0</v>
      </c>
      <c r="T41">
        <v>0</v>
      </c>
      <c r="U41">
        <v>3547</v>
      </c>
      <c r="V41">
        <v>0</v>
      </c>
      <c r="W41">
        <v>0</v>
      </c>
      <c r="Y41">
        <f t="shared" si="0"/>
        <v>310116</v>
      </c>
      <c r="Z41">
        <f>VLOOKUP(C41,[2]Sheet1!$B:$K,10,FALSE)</f>
        <v>310116</v>
      </c>
      <c r="AA41" t="b">
        <f t="shared" si="1"/>
        <v>1</v>
      </c>
    </row>
    <row r="42" spans="1:27" x14ac:dyDescent="0.25">
      <c r="A42" t="s">
        <v>118</v>
      </c>
      <c r="B42" t="s">
        <v>119</v>
      </c>
      <c r="C42">
        <v>910003</v>
      </c>
      <c r="D42" s="11">
        <v>34674470120469</v>
      </c>
      <c r="E42" t="s">
        <v>102</v>
      </c>
      <c r="F42">
        <v>17180</v>
      </c>
      <c r="G42">
        <v>62980</v>
      </c>
      <c r="H42">
        <v>0</v>
      </c>
      <c r="I42">
        <v>0</v>
      </c>
      <c r="J42">
        <v>326643</v>
      </c>
      <c r="K42">
        <v>0</v>
      </c>
      <c r="L42">
        <v>0</v>
      </c>
      <c r="M42">
        <v>0</v>
      </c>
      <c r="N42">
        <v>2065</v>
      </c>
      <c r="O42">
        <v>0</v>
      </c>
      <c r="P42">
        <v>0</v>
      </c>
      <c r="Q42">
        <v>14734</v>
      </c>
      <c r="R42">
        <v>24229</v>
      </c>
      <c r="S42">
        <v>0</v>
      </c>
      <c r="T42">
        <v>0</v>
      </c>
      <c r="U42">
        <v>4542</v>
      </c>
      <c r="V42">
        <v>0</v>
      </c>
      <c r="W42">
        <v>0</v>
      </c>
      <c r="Y42">
        <f t="shared" si="0"/>
        <v>328708</v>
      </c>
      <c r="Z42">
        <f>VLOOKUP(C42,[2]Sheet1!$B:$K,10,FALSE)</f>
        <v>328708</v>
      </c>
      <c r="AA42" t="b">
        <f t="shared" si="1"/>
        <v>1</v>
      </c>
    </row>
    <row r="43" spans="1:27" x14ac:dyDescent="0.25">
      <c r="A43" t="s">
        <v>120</v>
      </c>
      <c r="B43" t="s">
        <v>119</v>
      </c>
      <c r="C43">
        <v>1011008</v>
      </c>
      <c r="D43" s="11">
        <v>34674470121467</v>
      </c>
      <c r="E43" t="s">
        <v>76</v>
      </c>
      <c r="F43">
        <v>21068</v>
      </c>
      <c r="G43">
        <v>78982</v>
      </c>
      <c r="H43">
        <v>0</v>
      </c>
      <c r="I43">
        <v>36162</v>
      </c>
      <c r="J43">
        <v>397955</v>
      </c>
      <c r="K43">
        <v>0</v>
      </c>
      <c r="L43">
        <v>14</v>
      </c>
      <c r="M43">
        <v>0</v>
      </c>
      <c r="N43">
        <v>2431</v>
      </c>
      <c r="O43">
        <v>0</v>
      </c>
      <c r="P43">
        <v>0</v>
      </c>
      <c r="Q43">
        <v>34944</v>
      </c>
      <c r="R43">
        <v>28466</v>
      </c>
      <c r="S43">
        <v>0</v>
      </c>
      <c r="T43">
        <v>0</v>
      </c>
      <c r="U43">
        <v>5336</v>
      </c>
      <c r="V43">
        <v>0</v>
      </c>
      <c r="W43">
        <v>0</v>
      </c>
      <c r="Y43">
        <f t="shared" si="0"/>
        <v>400400</v>
      </c>
      <c r="Z43">
        <f>VLOOKUP(C43,[2]Sheet1!$B:$K,10,FALSE)</f>
        <v>400400</v>
      </c>
      <c r="AA43" t="b">
        <f t="shared" si="1"/>
        <v>1</v>
      </c>
    </row>
    <row r="44" spans="1:27" x14ac:dyDescent="0.25">
      <c r="A44" t="s">
        <v>121</v>
      </c>
      <c r="B44" t="s">
        <v>119</v>
      </c>
      <c r="C44">
        <v>1011009</v>
      </c>
      <c r="D44" s="11">
        <v>19101990109660</v>
      </c>
      <c r="E44" t="s">
        <v>76</v>
      </c>
      <c r="F44">
        <v>16466</v>
      </c>
      <c r="G44">
        <v>60191</v>
      </c>
      <c r="H44">
        <v>0</v>
      </c>
      <c r="I44">
        <v>0</v>
      </c>
      <c r="J44">
        <v>323266</v>
      </c>
      <c r="K44">
        <v>0</v>
      </c>
      <c r="L44">
        <v>-594</v>
      </c>
      <c r="M44">
        <v>0</v>
      </c>
      <c r="N44">
        <v>2043</v>
      </c>
      <c r="O44">
        <v>0</v>
      </c>
      <c r="P44">
        <v>0</v>
      </c>
      <c r="Q44">
        <v>25681</v>
      </c>
      <c r="R44">
        <v>24025</v>
      </c>
      <c r="S44">
        <v>0</v>
      </c>
      <c r="T44">
        <v>0</v>
      </c>
      <c r="U44">
        <v>4503</v>
      </c>
      <c r="V44">
        <v>0</v>
      </c>
      <c r="W44">
        <v>0</v>
      </c>
      <c r="Y44">
        <f t="shared" si="0"/>
        <v>324715</v>
      </c>
      <c r="Z44">
        <f>VLOOKUP(C44,[2]Sheet1!$B:$K,10,FALSE)</f>
        <v>324715</v>
      </c>
      <c r="AA44" t="b">
        <f t="shared" si="1"/>
        <v>1</v>
      </c>
    </row>
    <row r="45" spans="1:27" x14ac:dyDescent="0.25">
      <c r="A45" t="s">
        <v>122</v>
      </c>
      <c r="B45" t="s">
        <v>119</v>
      </c>
      <c r="C45">
        <v>1011010</v>
      </c>
      <c r="D45" s="11">
        <v>39686760121541</v>
      </c>
      <c r="E45" t="s">
        <v>76</v>
      </c>
      <c r="F45">
        <v>12856</v>
      </c>
      <c r="G45">
        <v>44042</v>
      </c>
      <c r="H45">
        <v>0</v>
      </c>
      <c r="I45">
        <v>0</v>
      </c>
      <c r="J45">
        <v>238547</v>
      </c>
      <c r="K45">
        <v>0</v>
      </c>
      <c r="L45">
        <v>0</v>
      </c>
      <c r="M45">
        <v>0</v>
      </c>
      <c r="N45">
        <v>1508</v>
      </c>
      <c r="O45">
        <v>0</v>
      </c>
      <c r="P45">
        <v>0</v>
      </c>
      <c r="Q45">
        <v>9683</v>
      </c>
      <c r="R45">
        <v>16526</v>
      </c>
      <c r="S45">
        <v>0</v>
      </c>
      <c r="T45">
        <v>0</v>
      </c>
      <c r="U45">
        <v>3097</v>
      </c>
      <c r="V45">
        <v>0</v>
      </c>
      <c r="W45">
        <v>0</v>
      </c>
      <c r="Y45">
        <f t="shared" si="0"/>
        <v>240055</v>
      </c>
      <c r="Z45">
        <f>VLOOKUP(C45,[2]Sheet1!$B:$K,10,FALSE)</f>
        <v>240055</v>
      </c>
      <c r="AA45" t="b">
        <f t="shared" si="1"/>
        <v>1</v>
      </c>
    </row>
    <row r="46" spans="1:27" x14ac:dyDescent="0.25">
      <c r="A46" t="s">
        <v>123</v>
      </c>
      <c r="B46" t="s">
        <v>119</v>
      </c>
      <c r="C46">
        <v>2021041</v>
      </c>
      <c r="D46" s="11" t="s">
        <v>124</v>
      </c>
      <c r="E46" t="s">
        <v>125</v>
      </c>
      <c r="F46">
        <v>2659</v>
      </c>
      <c r="G46">
        <v>13800</v>
      </c>
      <c r="H46">
        <v>0</v>
      </c>
      <c r="I46">
        <v>0</v>
      </c>
      <c r="J46">
        <v>117726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2526</v>
      </c>
      <c r="R46">
        <v>9334</v>
      </c>
      <c r="S46">
        <v>0</v>
      </c>
      <c r="T46">
        <v>0</v>
      </c>
      <c r="U46">
        <v>1750</v>
      </c>
      <c r="V46">
        <v>0</v>
      </c>
      <c r="W46">
        <v>0</v>
      </c>
      <c r="Y46">
        <f t="shared" si="0"/>
        <v>117726</v>
      </c>
      <c r="Z46">
        <f>VLOOKUP(C46,[2]Sheet1!$B:$K,10,FALSE)</f>
        <v>117726</v>
      </c>
      <c r="AA46" t="b">
        <f t="shared" si="1"/>
        <v>1</v>
      </c>
    </row>
    <row r="47" spans="1:27" x14ac:dyDescent="0.25">
      <c r="A47" t="s">
        <v>126</v>
      </c>
      <c r="B47" t="s">
        <v>119</v>
      </c>
      <c r="C47">
        <v>1011011</v>
      </c>
      <c r="D47" s="11">
        <v>39685850101956</v>
      </c>
      <c r="E47" t="s">
        <v>76</v>
      </c>
      <c r="F47">
        <v>22695</v>
      </c>
      <c r="G47">
        <v>91167</v>
      </c>
      <c r="H47">
        <v>0</v>
      </c>
      <c r="I47">
        <v>0</v>
      </c>
      <c r="J47">
        <v>505788</v>
      </c>
      <c r="K47">
        <v>0</v>
      </c>
      <c r="L47">
        <v>0</v>
      </c>
      <c r="M47">
        <v>0</v>
      </c>
      <c r="N47">
        <v>2529</v>
      </c>
      <c r="O47">
        <v>0</v>
      </c>
      <c r="P47">
        <v>0</v>
      </c>
      <c r="Q47">
        <v>17261</v>
      </c>
      <c r="R47">
        <v>40178</v>
      </c>
      <c r="S47">
        <v>0</v>
      </c>
      <c r="T47">
        <v>0</v>
      </c>
      <c r="U47">
        <v>7531</v>
      </c>
      <c r="V47">
        <v>0</v>
      </c>
      <c r="W47">
        <v>0</v>
      </c>
      <c r="Y47">
        <f t="shared" si="0"/>
        <v>508317</v>
      </c>
      <c r="Z47">
        <f>VLOOKUP(C47,[2]Sheet1!$B:$K,10,FALSE)</f>
        <v>508317</v>
      </c>
      <c r="AA47" t="b">
        <f t="shared" si="1"/>
        <v>1</v>
      </c>
    </row>
    <row r="48" spans="1:27" x14ac:dyDescent="0.25">
      <c r="A48" t="s">
        <v>127</v>
      </c>
      <c r="B48" t="s">
        <v>119</v>
      </c>
      <c r="C48">
        <v>1617002</v>
      </c>
      <c r="D48" s="11">
        <v>39685850133678</v>
      </c>
      <c r="E48" t="s">
        <v>96</v>
      </c>
      <c r="F48">
        <v>22814</v>
      </c>
      <c r="G48">
        <v>83386</v>
      </c>
      <c r="H48">
        <v>0</v>
      </c>
      <c r="I48">
        <v>0</v>
      </c>
      <c r="J48">
        <v>434404</v>
      </c>
      <c r="K48">
        <v>0</v>
      </c>
      <c r="L48">
        <v>0</v>
      </c>
      <c r="M48">
        <v>0</v>
      </c>
      <c r="N48">
        <v>2746</v>
      </c>
      <c r="O48">
        <v>0</v>
      </c>
      <c r="P48">
        <v>0</v>
      </c>
      <c r="Q48">
        <v>17261</v>
      </c>
      <c r="R48">
        <v>33443</v>
      </c>
      <c r="S48">
        <v>0</v>
      </c>
      <c r="T48">
        <v>0</v>
      </c>
      <c r="U48">
        <v>6268</v>
      </c>
      <c r="V48">
        <v>0</v>
      </c>
      <c r="W48">
        <v>0</v>
      </c>
      <c r="Y48">
        <f t="shared" si="0"/>
        <v>437150</v>
      </c>
      <c r="Z48">
        <f>VLOOKUP(C48,[2]Sheet1!$B:$K,10,FALSE)</f>
        <v>437150</v>
      </c>
      <c r="AA48" t="b">
        <f t="shared" si="1"/>
        <v>1</v>
      </c>
    </row>
    <row r="49" spans="1:27" x14ac:dyDescent="0.25">
      <c r="A49" t="s">
        <v>128</v>
      </c>
      <c r="B49" t="s">
        <v>119</v>
      </c>
      <c r="C49">
        <v>809003</v>
      </c>
      <c r="D49" s="11">
        <v>1612590109819</v>
      </c>
      <c r="E49" t="s">
        <v>93</v>
      </c>
      <c r="F49">
        <v>22259</v>
      </c>
      <c r="G49">
        <v>80157</v>
      </c>
      <c r="H49">
        <v>0</v>
      </c>
      <c r="I49">
        <v>54015</v>
      </c>
      <c r="J49">
        <v>428948</v>
      </c>
      <c r="K49">
        <v>0</v>
      </c>
      <c r="L49">
        <v>0</v>
      </c>
      <c r="M49">
        <v>0</v>
      </c>
      <c r="N49">
        <v>2712</v>
      </c>
      <c r="O49">
        <v>0</v>
      </c>
      <c r="P49">
        <v>0</v>
      </c>
      <c r="Q49">
        <v>27786</v>
      </c>
      <c r="R49">
        <v>29355</v>
      </c>
      <c r="S49">
        <v>0</v>
      </c>
      <c r="T49">
        <v>0</v>
      </c>
      <c r="U49">
        <v>5502</v>
      </c>
      <c r="V49">
        <v>0</v>
      </c>
      <c r="W49">
        <v>0</v>
      </c>
      <c r="Y49">
        <f t="shared" si="0"/>
        <v>431660</v>
      </c>
      <c r="Z49">
        <f>VLOOKUP(C49,[2]Sheet1!$B:$K,10,FALSE)</f>
        <v>431660</v>
      </c>
      <c r="AA49" t="b">
        <f t="shared" si="1"/>
        <v>1</v>
      </c>
    </row>
    <row r="50" spans="1:27" x14ac:dyDescent="0.25">
      <c r="A50" t="s">
        <v>129</v>
      </c>
      <c r="B50" t="s">
        <v>119</v>
      </c>
      <c r="C50">
        <v>1011012</v>
      </c>
      <c r="D50" s="11">
        <v>34674390102343</v>
      </c>
      <c r="E50" t="s">
        <v>76</v>
      </c>
      <c r="F50">
        <v>7381</v>
      </c>
      <c r="G50">
        <v>30389</v>
      </c>
      <c r="H50">
        <v>0</v>
      </c>
      <c r="I50">
        <v>0</v>
      </c>
      <c r="J50">
        <v>161501</v>
      </c>
      <c r="K50">
        <v>0</v>
      </c>
      <c r="L50">
        <v>0</v>
      </c>
      <c r="M50">
        <v>0</v>
      </c>
      <c r="N50">
        <v>1021</v>
      </c>
      <c r="O50">
        <v>0</v>
      </c>
      <c r="P50">
        <v>0</v>
      </c>
      <c r="Q50">
        <v>8420</v>
      </c>
      <c r="R50">
        <v>10121</v>
      </c>
      <c r="S50">
        <v>0</v>
      </c>
      <c r="T50">
        <v>0</v>
      </c>
      <c r="U50">
        <v>1898</v>
      </c>
      <c r="V50">
        <v>0</v>
      </c>
      <c r="W50">
        <v>0</v>
      </c>
      <c r="Y50">
        <f t="shared" si="0"/>
        <v>162522</v>
      </c>
      <c r="Z50">
        <f>VLOOKUP(C50,[2]Sheet1!$B:$K,10,FALSE)</f>
        <v>162522</v>
      </c>
      <c r="AA50" t="b">
        <f t="shared" si="1"/>
        <v>1</v>
      </c>
    </row>
    <row r="51" spans="1:27" x14ac:dyDescent="0.25">
      <c r="A51" t="s">
        <v>130</v>
      </c>
      <c r="B51" t="s">
        <v>119</v>
      </c>
      <c r="C51">
        <v>1314002</v>
      </c>
      <c r="D51" s="11">
        <v>1612590128413</v>
      </c>
      <c r="E51" t="s">
        <v>131</v>
      </c>
      <c r="F51">
        <v>10753</v>
      </c>
      <c r="G51">
        <v>34206</v>
      </c>
      <c r="H51">
        <v>0</v>
      </c>
      <c r="I51">
        <v>0</v>
      </c>
      <c r="J51">
        <v>220175</v>
      </c>
      <c r="K51">
        <v>0</v>
      </c>
      <c r="L51">
        <v>0</v>
      </c>
      <c r="M51">
        <v>0</v>
      </c>
      <c r="N51">
        <v>1391</v>
      </c>
      <c r="O51">
        <v>0</v>
      </c>
      <c r="P51">
        <v>0</v>
      </c>
      <c r="Q51">
        <v>13893</v>
      </c>
      <c r="R51">
        <v>11336</v>
      </c>
      <c r="S51">
        <v>0</v>
      </c>
      <c r="T51">
        <v>0</v>
      </c>
      <c r="U51">
        <v>2124</v>
      </c>
      <c r="V51">
        <v>0</v>
      </c>
      <c r="W51">
        <v>0</v>
      </c>
      <c r="Y51">
        <f t="shared" si="0"/>
        <v>221566</v>
      </c>
      <c r="Z51">
        <f>VLOOKUP(C51,[2]Sheet1!$B:$K,10,FALSE)</f>
        <v>221566</v>
      </c>
      <c r="AA51" t="b">
        <f t="shared" si="1"/>
        <v>1</v>
      </c>
    </row>
    <row r="52" spans="1:27" x14ac:dyDescent="0.25">
      <c r="A52" t="s">
        <v>132</v>
      </c>
      <c r="B52" t="s">
        <v>119</v>
      </c>
      <c r="C52">
        <v>1011013</v>
      </c>
      <c r="D52" s="11">
        <v>41689990134197</v>
      </c>
      <c r="E52" t="s">
        <v>76</v>
      </c>
      <c r="F52">
        <v>25075</v>
      </c>
      <c r="G52">
        <v>87644</v>
      </c>
      <c r="H52">
        <v>0</v>
      </c>
      <c r="I52">
        <v>0</v>
      </c>
      <c r="J52">
        <v>487360</v>
      </c>
      <c r="K52">
        <v>0</v>
      </c>
      <c r="L52">
        <v>629</v>
      </c>
      <c r="M52">
        <v>0</v>
      </c>
      <c r="N52">
        <v>3080</v>
      </c>
      <c r="O52">
        <v>0</v>
      </c>
      <c r="P52">
        <v>0</v>
      </c>
      <c r="Q52">
        <v>40416</v>
      </c>
      <c r="R52">
        <v>30493</v>
      </c>
      <c r="S52">
        <v>0</v>
      </c>
      <c r="T52">
        <v>0</v>
      </c>
      <c r="U52">
        <v>5715</v>
      </c>
      <c r="V52">
        <v>0</v>
      </c>
      <c r="W52">
        <v>0</v>
      </c>
      <c r="Y52">
        <f t="shared" si="0"/>
        <v>491069</v>
      </c>
      <c r="Z52">
        <f>VLOOKUP(C52,[2]Sheet1!$B:$K,10,FALSE)</f>
        <v>491069</v>
      </c>
      <c r="AA52" t="b">
        <f t="shared" si="1"/>
        <v>1</v>
      </c>
    </row>
    <row r="53" spans="1:27" x14ac:dyDescent="0.25">
      <c r="A53" t="s">
        <v>133</v>
      </c>
      <c r="B53" t="s">
        <v>119</v>
      </c>
      <c r="C53">
        <v>809004</v>
      </c>
      <c r="D53" s="11">
        <v>1612590118224</v>
      </c>
      <c r="E53" t="s">
        <v>93</v>
      </c>
      <c r="F53">
        <v>24123</v>
      </c>
      <c r="G53">
        <v>82359</v>
      </c>
      <c r="H53">
        <v>0</v>
      </c>
      <c r="I53">
        <v>70081</v>
      </c>
      <c r="J53">
        <v>453214</v>
      </c>
      <c r="K53">
        <v>0</v>
      </c>
      <c r="L53">
        <v>129</v>
      </c>
      <c r="M53">
        <v>0</v>
      </c>
      <c r="N53">
        <v>2865</v>
      </c>
      <c r="O53">
        <v>0</v>
      </c>
      <c r="P53">
        <v>0</v>
      </c>
      <c r="Q53">
        <v>31154</v>
      </c>
      <c r="R53">
        <v>25030</v>
      </c>
      <c r="S53">
        <v>0</v>
      </c>
      <c r="T53">
        <v>0</v>
      </c>
      <c r="U53">
        <v>4692</v>
      </c>
      <c r="V53">
        <v>0</v>
      </c>
      <c r="W53">
        <v>0</v>
      </c>
      <c r="Y53">
        <f t="shared" si="0"/>
        <v>456208</v>
      </c>
      <c r="Z53">
        <f>VLOOKUP(C53,[2]Sheet1!$B:$K,10,FALSE)</f>
        <v>456208</v>
      </c>
      <c r="AA53" t="b">
        <f t="shared" si="1"/>
        <v>1</v>
      </c>
    </row>
    <row r="54" spans="1:27" x14ac:dyDescent="0.25">
      <c r="A54" t="s">
        <v>134</v>
      </c>
      <c r="B54" t="s">
        <v>119</v>
      </c>
      <c r="C54">
        <v>1011014</v>
      </c>
      <c r="D54" s="11">
        <v>39686760118497</v>
      </c>
      <c r="E54" t="s">
        <v>76</v>
      </c>
      <c r="F54">
        <v>32534</v>
      </c>
      <c r="G54">
        <v>117592</v>
      </c>
      <c r="H54">
        <v>0</v>
      </c>
      <c r="I54">
        <v>0</v>
      </c>
      <c r="J54">
        <v>595568</v>
      </c>
      <c r="K54">
        <v>0</v>
      </c>
      <c r="L54">
        <v>0</v>
      </c>
      <c r="M54">
        <v>0</v>
      </c>
      <c r="N54">
        <v>3689</v>
      </c>
      <c r="O54">
        <v>0</v>
      </c>
      <c r="P54">
        <v>0</v>
      </c>
      <c r="Q54">
        <v>42521</v>
      </c>
      <c r="R54">
        <v>44130</v>
      </c>
      <c r="S54">
        <v>0</v>
      </c>
      <c r="T54">
        <v>0</v>
      </c>
      <c r="U54">
        <v>8272</v>
      </c>
      <c r="V54">
        <v>0</v>
      </c>
      <c r="W54">
        <v>0</v>
      </c>
      <c r="Y54">
        <f t="shared" si="0"/>
        <v>599257</v>
      </c>
      <c r="Z54">
        <f>VLOOKUP(C54,[2]Sheet1!$B:$K,10,FALSE)</f>
        <v>599257</v>
      </c>
      <c r="AA54" t="b">
        <f t="shared" si="1"/>
        <v>1</v>
      </c>
    </row>
    <row r="55" spans="1:27" x14ac:dyDescent="0.25">
      <c r="A55" t="s">
        <v>135</v>
      </c>
      <c r="B55" t="s">
        <v>119</v>
      </c>
      <c r="C55">
        <v>1011015</v>
      </c>
      <c r="D55" s="11">
        <v>1612590130666</v>
      </c>
      <c r="E55" t="s">
        <v>76</v>
      </c>
      <c r="F55">
        <v>20037</v>
      </c>
      <c r="G55">
        <v>70908</v>
      </c>
      <c r="H55">
        <v>0</v>
      </c>
      <c r="I55">
        <v>0</v>
      </c>
      <c r="J55">
        <v>402445</v>
      </c>
      <c r="K55">
        <v>0</v>
      </c>
      <c r="L55">
        <v>0</v>
      </c>
      <c r="M55">
        <v>0</v>
      </c>
      <c r="N55">
        <v>2543</v>
      </c>
      <c r="O55">
        <v>0</v>
      </c>
      <c r="P55">
        <v>0</v>
      </c>
      <c r="Q55">
        <v>29891</v>
      </c>
      <c r="R55">
        <v>25842</v>
      </c>
      <c r="S55">
        <v>0</v>
      </c>
      <c r="T55">
        <v>0</v>
      </c>
      <c r="U55">
        <v>4844</v>
      </c>
      <c r="V55">
        <v>0</v>
      </c>
      <c r="W55">
        <v>0</v>
      </c>
      <c r="Y55">
        <f t="shared" si="0"/>
        <v>404988</v>
      </c>
      <c r="Z55">
        <f>VLOOKUP(C55,[2]Sheet1!$B:$K,10,FALSE)</f>
        <v>404988</v>
      </c>
      <c r="AA55" t="b">
        <f t="shared" si="1"/>
        <v>1</v>
      </c>
    </row>
    <row r="56" spans="1:27" x14ac:dyDescent="0.25">
      <c r="A56" t="s">
        <v>136</v>
      </c>
      <c r="B56" t="s">
        <v>119</v>
      </c>
      <c r="C56">
        <v>1011016</v>
      </c>
      <c r="D56" s="11">
        <v>1612596117568</v>
      </c>
      <c r="E56" t="s">
        <v>76</v>
      </c>
      <c r="F56">
        <v>16426</v>
      </c>
      <c r="G56">
        <v>59897</v>
      </c>
      <c r="H56">
        <v>0</v>
      </c>
      <c r="I56">
        <v>0</v>
      </c>
      <c r="J56">
        <v>312800</v>
      </c>
      <c r="K56">
        <v>0</v>
      </c>
      <c r="L56">
        <v>0</v>
      </c>
      <c r="M56">
        <v>0</v>
      </c>
      <c r="N56">
        <v>1978</v>
      </c>
      <c r="O56">
        <v>0</v>
      </c>
      <c r="P56">
        <v>0</v>
      </c>
      <c r="Q56">
        <v>19787</v>
      </c>
      <c r="R56">
        <v>22301</v>
      </c>
      <c r="S56">
        <v>0</v>
      </c>
      <c r="T56">
        <v>0</v>
      </c>
      <c r="U56">
        <v>4180</v>
      </c>
      <c r="V56">
        <v>0</v>
      </c>
      <c r="W56">
        <v>0</v>
      </c>
      <c r="Y56">
        <f t="shared" si="0"/>
        <v>314778</v>
      </c>
      <c r="Z56">
        <f>VLOOKUP(C56,[2]Sheet1!$B:$K,10,FALSE)</f>
        <v>314778</v>
      </c>
      <c r="AA56" t="b">
        <f t="shared" si="1"/>
        <v>1</v>
      </c>
    </row>
    <row r="57" spans="1:27" x14ac:dyDescent="0.25">
      <c r="A57" t="s">
        <v>137</v>
      </c>
      <c r="B57" t="s">
        <v>119</v>
      </c>
      <c r="C57">
        <v>1011017</v>
      </c>
      <c r="D57" s="11">
        <v>19101990112128</v>
      </c>
      <c r="E57" t="s">
        <v>76</v>
      </c>
      <c r="F57">
        <v>22378</v>
      </c>
      <c r="G57">
        <v>82065</v>
      </c>
      <c r="H57">
        <v>0</v>
      </c>
      <c r="I57">
        <v>0</v>
      </c>
      <c r="J57">
        <v>420818</v>
      </c>
      <c r="K57">
        <v>0</v>
      </c>
      <c r="L57">
        <v>57</v>
      </c>
      <c r="M57">
        <v>0</v>
      </c>
      <c r="N57">
        <v>2661</v>
      </c>
      <c r="O57">
        <v>0</v>
      </c>
      <c r="P57">
        <v>0</v>
      </c>
      <c r="Q57">
        <v>37048</v>
      </c>
      <c r="R57">
        <v>32109</v>
      </c>
      <c r="S57">
        <v>0</v>
      </c>
      <c r="T57">
        <v>0</v>
      </c>
      <c r="U57">
        <v>6018</v>
      </c>
      <c r="V57">
        <v>0</v>
      </c>
      <c r="W57">
        <v>0</v>
      </c>
      <c r="Y57">
        <f t="shared" si="0"/>
        <v>423536</v>
      </c>
      <c r="Z57">
        <f>VLOOKUP(C57,[2]Sheet1!$B:$K,10,FALSE)</f>
        <v>423536</v>
      </c>
      <c r="AA57" t="b">
        <f t="shared" si="1"/>
        <v>1</v>
      </c>
    </row>
    <row r="58" spans="1:27" x14ac:dyDescent="0.25">
      <c r="A58" t="s">
        <v>138</v>
      </c>
      <c r="B58" t="s">
        <v>119</v>
      </c>
      <c r="C58">
        <v>708002</v>
      </c>
      <c r="D58" s="11">
        <v>39686760114876</v>
      </c>
      <c r="E58" t="s">
        <v>139</v>
      </c>
      <c r="F58">
        <v>17379</v>
      </c>
      <c r="G58">
        <v>62980</v>
      </c>
      <c r="H58">
        <v>0</v>
      </c>
      <c r="I58">
        <v>0</v>
      </c>
      <c r="J58">
        <v>327836</v>
      </c>
      <c r="K58">
        <v>0</v>
      </c>
      <c r="L58">
        <v>0</v>
      </c>
      <c r="M58">
        <v>0</v>
      </c>
      <c r="N58">
        <v>2073</v>
      </c>
      <c r="O58">
        <v>0</v>
      </c>
      <c r="P58">
        <v>0</v>
      </c>
      <c r="Q58">
        <v>14314</v>
      </c>
      <c r="R58">
        <v>24839</v>
      </c>
      <c r="S58">
        <v>0</v>
      </c>
      <c r="T58">
        <v>0</v>
      </c>
      <c r="U58">
        <v>4656</v>
      </c>
      <c r="V58">
        <v>0</v>
      </c>
      <c r="W58">
        <v>0</v>
      </c>
      <c r="Y58">
        <f t="shared" si="0"/>
        <v>329909</v>
      </c>
      <c r="Z58">
        <f>VLOOKUP(C58,[2]Sheet1!$B:$K,10,FALSE)</f>
        <v>329909</v>
      </c>
      <c r="AA58" t="b">
        <f t="shared" si="1"/>
        <v>1</v>
      </c>
    </row>
    <row r="59" spans="1:27" x14ac:dyDescent="0.25">
      <c r="A59" t="s">
        <v>140</v>
      </c>
      <c r="B59" t="s">
        <v>119</v>
      </c>
      <c r="C59">
        <v>1516012</v>
      </c>
      <c r="D59" s="11">
        <v>7617960132100</v>
      </c>
      <c r="E59" t="s">
        <v>55</v>
      </c>
      <c r="F59">
        <v>23012</v>
      </c>
      <c r="G59">
        <v>85882</v>
      </c>
      <c r="H59">
        <v>0</v>
      </c>
      <c r="I59">
        <v>0</v>
      </c>
      <c r="J59">
        <v>443237</v>
      </c>
      <c r="K59">
        <v>0</v>
      </c>
      <c r="L59">
        <v>0</v>
      </c>
      <c r="M59">
        <v>0</v>
      </c>
      <c r="N59">
        <v>2672</v>
      </c>
      <c r="O59">
        <v>0</v>
      </c>
      <c r="P59">
        <v>0</v>
      </c>
      <c r="Q59">
        <v>36627</v>
      </c>
      <c r="R59">
        <v>35223</v>
      </c>
      <c r="S59">
        <v>0</v>
      </c>
      <c r="T59">
        <v>0</v>
      </c>
      <c r="U59">
        <v>6602</v>
      </c>
      <c r="V59">
        <v>0</v>
      </c>
      <c r="W59">
        <v>0</v>
      </c>
      <c r="Y59">
        <f t="shared" si="0"/>
        <v>445909</v>
      </c>
      <c r="Z59">
        <f>VLOOKUP(C59,[2]Sheet1!$B:$K,10,FALSE)</f>
        <v>445909</v>
      </c>
      <c r="AA59" t="b">
        <f t="shared" si="1"/>
        <v>1</v>
      </c>
    </row>
    <row r="60" spans="1:27" x14ac:dyDescent="0.25">
      <c r="A60" t="s">
        <v>141</v>
      </c>
      <c r="B60" t="s">
        <v>119</v>
      </c>
      <c r="C60">
        <v>1516013</v>
      </c>
      <c r="D60" s="11">
        <v>7617960132118</v>
      </c>
      <c r="E60" t="s">
        <v>55</v>
      </c>
      <c r="F60">
        <v>17855</v>
      </c>
      <c r="G60">
        <v>72816</v>
      </c>
      <c r="H60">
        <v>0</v>
      </c>
      <c r="I60">
        <v>0</v>
      </c>
      <c r="J60">
        <v>390640</v>
      </c>
      <c r="K60">
        <v>0</v>
      </c>
      <c r="L60">
        <v>0</v>
      </c>
      <c r="M60">
        <v>0</v>
      </c>
      <c r="N60">
        <v>1786</v>
      </c>
      <c r="O60">
        <v>0</v>
      </c>
      <c r="P60">
        <v>0</v>
      </c>
      <c r="Q60">
        <v>25260</v>
      </c>
      <c r="R60">
        <v>31036</v>
      </c>
      <c r="S60">
        <v>0</v>
      </c>
      <c r="T60">
        <v>0</v>
      </c>
      <c r="U60">
        <v>5818</v>
      </c>
      <c r="V60">
        <v>0</v>
      </c>
      <c r="W60">
        <v>0</v>
      </c>
      <c r="Y60">
        <f t="shared" si="0"/>
        <v>392426</v>
      </c>
      <c r="Z60">
        <f>VLOOKUP(C60,[2]Sheet1!$B:$K,10,FALSE)</f>
        <v>392426</v>
      </c>
      <c r="AA60" t="b">
        <f t="shared" si="1"/>
        <v>1</v>
      </c>
    </row>
    <row r="61" spans="1:27" x14ac:dyDescent="0.25">
      <c r="A61" t="s">
        <v>142</v>
      </c>
      <c r="B61" t="s">
        <v>119</v>
      </c>
      <c r="C61">
        <v>1011018</v>
      </c>
      <c r="D61" s="11">
        <v>39685856118921</v>
      </c>
      <c r="E61" t="s">
        <v>76</v>
      </c>
      <c r="F61">
        <v>16783</v>
      </c>
      <c r="G61">
        <v>65916</v>
      </c>
      <c r="H61">
        <v>0</v>
      </c>
      <c r="I61">
        <v>0</v>
      </c>
      <c r="J61">
        <v>330539</v>
      </c>
      <c r="K61">
        <v>0</v>
      </c>
      <c r="L61">
        <v>0</v>
      </c>
      <c r="M61">
        <v>0</v>
      </c>
      <c r="N61">
        <v>2049</v>
      </c>
      <c r="O61">
        <v>0</v>
      </c>
      <c r="P61">
        <v>0</v>
      </c>
      <c r="Q61">
        <v>14735</v>
      </c>
      <c r="R61">
        <v>26272</v>
      </c>
      <c r="S61">
        <v>0</v>
      </c>
      <c r="T61">
        <v>0</v>
      </c>
      <c r="U61">
        <v>4924</v>
      </c>
      <c r="V61">
        <v>0</v>
      </c>
      <c r="W61">
        <v>0</v>
      </c>
      <c r="Y61">
        <f t="shared" si="0"/>
        <v>332588</v>
      </c>
      <c r="Z61">
        <f>VLOOKUP(C61,[2]Sheet1!$B:$K,10,FALSE)</f>
        <v>332588</v>
      </c>
      <c r="AA61" t="b">
        <f t="shared" si="1"/>
        <v>1</v>
      </c>
    </row>
    <row r="62" spans="1:27" x14ac:dyDescent="0.25">
      <c r="A62" t="s">
        <v>143</v>
      </c>
      <c r="B62" t="s">
        <v>119</v>
      </c>
      <c r="C62">
        <v>1011019</v>
      </c>
      <c r="D62" s="11">
        <v>39686760108647</v>
      </c>
      <c r="E62" t="s">
        <v>76</v>
      </c>
      <c r="F62">
        <v>16069</v>
      </c>
      <c r="G62">
        <v>57989</v>
      </c>
      <c r="H62">
        <v>0</v>
      </c>
      <c r="I62">
        <v>0</v>
      </c>
      <c r="J62">
        <v>306908</v>
      </c>
      <c r="K62">
        <v>0</v>
      </c>
      <c r="L62">
        <v>0</v>
      </c>
      <c r="M62">
        <v>0</v>
      </c>
      <c r="N62">
        <v>1940</v>
      </c>
      <c r="O62">
        <v>0</v>
      </c>
      <c r="P62">
        <v>0</v>
      </c>
      <c r="Q62">
        <v>15577</v>
      </c>
      <c r="R62">
        <v>21702</v>
      </c>
      <c r="S62">
        <v>0</v>
      </c>
      <c r="T62">
        <v>0</v>
      </c>
      <c r="U62">
        <v>4068</v>
      </c>
      <c r="V62">
        <v>0</v>
      </c>
      <c r="W62">
        <v>0</v>
      </c>
      <c r="Y62">
        <f t="shared" si="0"/>
        <v>308848</v>
      </c>
      <c r="Z62">
        <f>VLOOKUP(C62,[2]Sheet1!$B:$K,10,FALSE)</f>
        <v>308848</v>
      </c>
      <c r="AA62" t="b">
        <f t="shared" si="1"/>
        <v>1</v>
      </c>
    </row>
    <row r="63" spans="1:27" x14ac:dyDescent="0.25">
      <c r="A63" t="s">
        <v>144</v>
      </c>
      <c r="B63" t="s">
        <v>119</v>
      </c>
      <c r="C63">
        <v>2021040</v>
      </c>
      <c r="D63" s="11" t="s">
        <v>145</v>
      </c>
      <c r="E63" t="s">
        <v>125</v>
      </c>
      <c r="F63">
        <v>1628</v>
      </c>
      <c r="G63">
        <v>12038</v>
      </c>
      <c r="H63">
        <v>0</v>
      </c>
      <c r="I63">
        <v>0</v>
      </c>
      <c r="J63">
        <v>101013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8009</v>
      </c>
      <c r="S63">
        <v>0</v>
      </c>
      <c r="T63">
        <v>0</v>
      </c>
      <c r="U63">
        <v>1502</v>
      </c>
      <c r="V63">
        <v>0</v>
      </c>
      <c r="W63">
        <v>0</v>
      </c>
      <c r="Y63">
        <f t="shared" si="0"/>
        <v>101013</v>
      </c>
      <c r="Z63">
        <f>VLOOKUP(C63,[2]Sheet1!$B:$K,10,FALSE)</f>
        <v>101013</v>
      </c>
      <c r="AA63" t="b">
        <f t="shared" si="1"/>
        <v>1</v>
      </c>
    </row>
    <row r="64" spans="1:27" x14ac:dyDescent="0.25">
      <c r="A64" t="s">
        <v>146</v>
      </c>
      <c r="B64" t="s">
        <v>119</v>
      </c>
      <c r="C64">
        <v>607001</v>
      </c>
      <c r="D64" s="11">
        <v>50710430112292</v>
      </c>
      <c r="E64" t="s">
        <v>147</v>
      </c>
      <c r="F64">
        <v>16506</v>
      </c>
      <c r="G64">
        <v>55640</v>
      </c>
      <c r="H64">
        <v>0</v>
      </c>
      <c r="I64">
        <v>0</v>
      </c>
      <c r="J64">
        <v>317302</v>
      </c>
      <c r="K64">
        <v>0</v>
      </c>
      <c r="L64">
        <v>0</v>
      </c>
      <c r="M64">
        <v>0</v>
      </c>
      <c r="N64">
        <v>2005</v>
      </c>
      <c r="O64">
        <v>0</v>
      </c>
      <c r="P64">
        <v>0</v>
      </c>
      <c r="Q64">
        <v>15577</v>
      </c>
      <c r="R64">
        <v>20251</v>
      </c>
      <c r="S64">
        <v>0</v>
      </c>
      <c r="T64">
        <v>0</v>
      </c>
      <c r="U64">
        <v>3795</v>
      </c>
      <c r="V64">
        <v>0</v>
      </c>
      <c r="W64">
        <v>0</v>
      </c>
      <c r="Y64">
        <f t="shared" si="0"/>
        <v>319307</v>
      </c>
      <c r="Z64">
        <f>VLOOKUP(C64,[2]Sheet1!$B:$K,10,FALSE)</f>
        <v>319307</v>
      </c>
      <c r="AA64" t="b">
        <f t="shared" si="1"/>
        <v>1</v>
      </c>
    </row>
    <row r="65" spans="1:27" x14ac:dyDescent="0.25">
      <c r="A65" t="s">
        <v>148</v>
      </c>
      <c r="B65" t="s">
        <v>119</v>
      </c>
      <c r="C65">
        <v>1415009</v>
      </c>
      <c r="D65" s="11">
        <v>1612590130732</v>
      </c>
      <c r="E65" t="s">
        <v>53</v>
      </c>
      <c r="F65">
        <v>11348</v>
      </c>
      <c r="G65">
        <v>37583</v>
      </c>
      <c r="H65">
        <v>0</v>
      </c>
      <c r="I65">
        <v>0</v>
      </c>
      <c r="J65">
        <v>217440</v>
      </c>
      <c r="K65">
        <v>0</v>
      </c>
      <c r="L65">
        <v>8</v>
      </c>
      <c r="M65">
        <v>0</v>
      </c>
      <c r="N65">
        <v>1374</v>
      </c>
      <c r="O65">
        <v>0</v>
      </c>
      <c r="P65">
        <v>0</v>
      </c>
      <c r="Q65">
        <v>17683</v>
      </c>
      <c r="R65">
        <v>13077</v>
      </c>
      <c r="S65">
        <v>0</v>
      </c>
      <c r="T65">
        <v>0</v>
      </c>
      <c r="U65">
        <v>2451</v>
      </c>
      <c r="V65">
        <v>0</v>
      </c>
      <c r="W65">
        <v>0</v>
      </c>
      <c r="Y65">
        <f t="shared" si="0"/>
        <v>218822</v>
      </c>
      <c r="Z65">
        <f>VLOOKUP(C65,[2]Sheet1!$B:$K,10,FALSE)</f>
        <v>218822</v>
      </c>
      <c r="AA65" t="b">
        <f t="shared" si="1"/>
        <v>1</v>
      </c>
    </row>
    <row r="66" spans="1:27" x14ac:dyDescent="0.25">
      <c r="A66" t="s">
        <v>149</v>
      </c>
      <c r="B66" t="s">
        <v>119</v>
      </c>
      <c r="C66">
        <v>1819031</v>
      </c>
      <c r="D66" s="11">
        <v>50711670137265</v>
      </c>
      <c r="E66" t="s">
        <v>60</v>
      </c>
      <c r="F66">
        <v>16744</v>
      </c>
      <c r="G66">
        <v>60338</v>
      </c>
      <c r="H66">
        <v>0</v>
      </c>
      <c r="I66">
        <v>0</v>
      </c>
      <c r="J66">
        <v>317304</v>
      </c>
      <c r="K66">
        <v>0</v>
      </c>
      <c r="L66">
        <v>0</v>
      </c>
      <c r="M66">
        <v>0</v>
      </c>
      <c r="N66">
        <v>1839</v>
      </c>
      <c r="O66">
        <v>0</v>
      </c>
      <c r="P66">
        <v>0</v>
      </c>
      <c r="Q66">
        <v>23156</v>
      </c>
      <c r="R66">
        <v>23489</v>
      </c>
      <c r="S66">
        <v>0</v>
      </c>
      <c r="T66">
        <v>0</v>
      </c>
      <c r="U66">
        <v>4403</v>
      </c>
      <c r="V66">
        <v>0</v>
      </c>
      <c r="W66">
        <v>0</v>
      </c>
      <c r="Y66">
        <f t="shared" si="0"/>
        <v>319143</v>
      </c>
      <c r="Z66">
        <f>VLOOKUP(C66,[2]Sheet1!$B:$K,10,FALSE)</f>
        <v>319143</v>
      </c>
      <c r="AA66" t="b">
        <f t="shared" si="1"/>
        <v>1</v>
      </c>
    </row>
    <row r="67" spans="1:27" x14ac:dyDescent="0.25">
      <c r="A67" t="s">
        <v>150</v>
      </c>
      <c r="B67" t="s">
        <v>119</v>
      </c>
      <c r="C67">
        <v>910006</v>
      </c>
      <c r="D67" s="11">
        <v>50711750120212</v>
      </c>
      <c r="E67" t="s">
        <v>102</v>
      </c>
      <c r="F67">
        <v>22655</v>
      </c>
      <c r="G67">
        <v>88378</v>
      </c>
      <c r="H67">
        <v>0</v>
      </c>
      <c r="I67">
        <v>0</v>
      </c>
      <c r="J67">
        <v>427166</v>
      </c>
      <c r="K67">
        <v>0</v>
      </c>
      <c r="L67">
        <v>0</v>
      </c>
      <c r="M67">
        <v>0</v>
      </c>
      <c r="N67">
        <v>2381</v>
      </c>
      <c r="O67">
        <v>0</v>
      </c>
      <c r="P67">
        <v>0</v>
      </c>
      <c r="Q67">
        <v>32839</v>
      </c>
      <c r="R67">
        <v>33959</v>
      </c>
      <c r="S67">
        <v>0</v>
      </c>
      <c r="T67">
        <v>0</v>
      </c>
      <c r="U67">
        <v>6366</v>
      </c>
      <c r="V67">
        <v>0</v>
      </c>
      <c r="W67">
        <v>0</v>
      </c>
      <c r="Y67">
        <f t="shared" si="0"/>
        <v>429547</v>
      </c>
      <c r="Z67">
        <f>VLOOKUP(C67,[2]Sheet1!$B:$K,10,FALSE)</f>
        <v>429547</v>
      </c>
      <c r="AA67" t="b">
        <f t="shared" si="1"/>
        <v>1</v>
      </c>
    </row>
    <row r="68" spans="1:27" x14ac:dyDescent="0.25">
      <c r="A68" t="s">
        <v>151</v>
      </c>
      <c r="B68" t="s">
        <v>119</v>
      </c>
      <c r="C68">
        <v>1011020</v>
      </c>
      <c r="D68" s="11">
        <v>39685856116594</v>
      </c>
      <c r="E68" t="s">
        <v>76</v>
      </c>
      <c r="F68">
        <v>17260</v>
      </c>
      <c r="G68">
        <v>64155</v>
      </c>
      <c r="H68">
        <v>0</v>
      </c>
      <c r="I68">
        <v>0</v>
      </c>
      <c r="J68">
        <v>327641</v>
      </c>
      <c r="K68">
        <v>0</v>
      </c>
      <c r="L68">
        <v>0</v>
      </c>
      <c r="M68">
        <v>0</v>
      </c>
      <c r="N68">
        <v>1978</v>
      </c>
      <c r="O68">
        <v>0</v>
      </c>
      <c r="P68">
        <v>0</v>
      </c>
      <c r="Q68">
        <v>14315</v>
      </c>
      <c r="R68">
        <v>26039</v>
      </c>
      <c r="S68">
        <v>0</v>
      </c>
      <c r="T68">
        <v>0</v>
      </c>
      <c r="U68">
        <v>4880</v>
      </c>
      <c r="V68">
        <v>0</v>
      </c>
      <c r="W68">
        <v>0</v>
      </c>
      <c r="Y68">
        <f t="shared" ref="Y68:Y131" si="2">J68+K68+L68+N68+O68</f>
        <v>329619</v>
      </c>
      <c r="Z68">
        <f>VLOOKUP(C68,[2]Sheet1!$B:$K,10,FALSE)</f>
        <v>329619</v>
      </c>
      <c r="AA68" t="b">
        <f t="shared" ref="AA68:AA131" si="3">Z68=J68+K68+L68+N68+O68</f>
        <v>1</v>
      </c>
    </row>
    <row r="69" spans="1:27" x14ac:dyDescent="0.25">
      <c r="A69" t="s">
        <v>152</v>
      </c>
      <c r="B69" t="s">
        <v>152</v>
      </c>
      <c r="C69">
        <v>1819067</v>
      </c>
      <c r="D69" s="11">
        <v>1100170137448</v>
      </c>
      <c r="E69" t="s">
        <v>60</v>
      </c>
      <c r="F69">
        <v>0</v>
      </c>
      <c r="G69">
        <v>24076</v>
      </c>
      <c r="H69">
        <v>0</v>
      </c>
      <c r="I69">
        <v>0</v>
      </c>
      <c r="J69">
        <v>142779</v>
      </c>
      <c r="K69">
        <v>0</v>
      </c>
      <c r="L69">
        <v>0</v>
      </c>
      <c r="M69">
        <v>0</v>
      </c>
      <c r="N69">
        <v>547</v>
      </c>
      <c r="O69">
        <v>0</v>
      </c>
      <c r="P69">
        <v>0</v>
      </c>
      <c r="Q69">
        <v>0</v>
      </c>
      <c r="R69">
        <v>9692</v>
      </c>
      <c r="S69">
        <v>0</v>
      </c>
      <c r="T69">
        <v>0</v>
      </c>
      <c r="U69">
        <v>0</v>
      </c>
      <c r="V69">
        <v>0</v>
      </c>
      <c r="W69">
        <v>0</v>
      </c>
      <c r="Y69">
        <f t="shared" si="2"/>
        <v>143326</v>
      </c>
      <c r="Z69">
        <f>VLOOKUP(C69,[2]Sheet1!$B:$K,10,FALSE)</f>
        <v>143326</v>
      </c>
      <c r="AA69" t="b">
        <f t="shared" si="3"/>
        <v>1</v>
      </c>
    </row>
    <row r="70" spans="1:27" x14ac:dyDescent="0.25">
      <c r="A70" t="s">
        <v>153</v>
      </c>
      <c r="B70" t="s">
        <v>154</v>
      </c>
      <c r="C70">
        <v>1920001</v>
      </c>
      <c r="D70" s="11">
        <v>37684520128223</v>
      </c>
      <c r="E70" t="s">
        <v>155</v>
      </c>
      <c r="F70">
        <v>0</v>
      </c>
      <c r="G70">
        <v>62246</v>
      </c>
      <c r="H70">
        <v>0</v>
      </c>
      <c r="I70">
        <v>0</v>
      </c>
      <c r="J70">
        <v>464427</v>
      </c>
      <c r="K70">
        <v>0</v>
      </c>
      <c r="L70">
        <v>558</v>
      </c>
      <c r="M70">
        <v>0</v>
      </c>
      <c r="N70">
        <v>2948</v>
      </c>
      <c r="O70">
        <v>0</v>
      </c>
      <c r="P70">
        <v>8032</v>
      </c>
      <c r="Q70">
        <v>0</v>
      </c>
      <c r="R70">
        <v>21556</v>
      </c>
      <c r="S70">
        <v>0</v>
      </c>
      <c r="T70">
        <v>0</v>
      </c>
      <c r="U70">
        <v>4041</v>
      </c>
      <c r="V70">
        <v>0</v>
      </c>
      <c r="W70">
        <v>0</v>
      </c>
      <c r="Y70">
        <f t="shared" si="2"/>
        <v>467933</v>
      </c>
      <c r="Z70">
        <f>VLOOKUP(C70,[2]Sheet1!$B:$K,10,FALSE)</f>
        <v>467933</v>
      </c>
      <c r="AA70" t="b">
        <f t="shared" si="3"/>
        <v>1</v>
      </c>
    </row>
    <row r="71" spans="1:27" x14ac:dyDescent="0.25">
      <c r="A71" t="s">
        <v>156</v>
      </c>
      <c r="B71" t="s">
        <v>156</v>
      </c>
      <c r="C71">
        <v>1819068</v>
      </c>
      <c r="D71" s="11">
        <v>4614246119523</v>
      </c>
      <c r="E71" t="s">
        <v>60</v>
      </c>
      <c r="F71">
        <v>0</v>
      </c>
      <c r="G71">
        <v>39785</v>
      </c>
      <c r="H71">
        <v>0</v>
      </c>
      <c r="I71">
        <v>0</v>
      </c>
      <c r="J71">
        <v>232153</v>
      </c>
      <c r="K71">
        <v>0</v>
      </c>
      <c r="L71">
        <v>272</v>
      </c>
      <c r="M71">
        <v>0</v>
      </c>
      <c r="N71">
        <v>1467</v>
      </c>
      <c r="O71">
        <v>0</v>
      </c>
      <c r="P71">
        <v>0</v>
      </c>
      <c r="Q71">
        <v>25446</v>
      </c>
      <c r="R71">
        <v>14629</v>
      </c>
      <c r="S71">
        <v>0</v>
      </c>
      <c r="T71">
        <v>0</v>
      </c>
      <c r="U71">
        <v>2742</v>
      </c>
      <c r="V71">
        <v>0</v>
      </c>
      <c r="W71">
        <v>0</v>
      </c>
      <c r="Y71">
        <f t="shared" si="2"/>
        <v>233892</v>
      </c>
      <c r="Z71">
        <f>VLOOKUP(C71,[2]Sheet1!$B:$K,10,FALSE)</f>
        <v>233892</v>
      </c>
      <c r="AA71" t="b">
        <f t="shared" si="3"/>
        <v>1</v>
      </c>
    </row>
    <row r="72" spans="1:27" x14ac:dyDescent="0.25">
      <c r="A72" t="s">
        <v>157</v>
      </c>
      <c r="B72" t="s">
        <v>157</v>
      </c>
      <c r="C72">
        <v>1516018</v>
      </c>
      <c r="D72" s="11">
        <v>37680490132506</v>
      </c>
      <c r="E72" t="s">
        <v>55</v>
      </c>
      <c r="F72">
        <v>175165</v>
      </c>
      <c r="G72">
        <v>609102</v>
      </c>
      <c r="H72">
        <v>0</v>
      </c>
      <c r="I72">
        <v>0</v>
      </c>
      <c r="J72">
        <v>3562403</v>
      </c>
      <c r="K72">
        <v>0</v>
      </c>
      <c r="L72">
        <v>0</v>
      </c>
      <c r="M72">
        <v>0</v>
      </c>
      <c r="N72">
        <v>22509</v>
      </c>
      <c r="O72">
        <v>0</v>
      </c>
      <c r="P72">
        <v>69398</v>
      </c>
      <c r="Q72">
        <v>148797</v>
      </c>
      <c r="R72">
        <v>267834</v>
      </c>
      <c r="S72">
        <v>0</v>
      </c>
      <c r="T72">
        <v>0</v>
      </c>
      <c r="U72">
        <v>50203</v>
      </c>
      <c r="V72">
        <v>0</v>
      </c>
      <c r="W72">
        <v>0</v>
      </c>
      <c r="Y72">
        <f t="shared" si="2"/>
        <v>3584912</v>
      </c>
      <c r="Z72">
        <f>VLOOKUP(C72,[2]Sheet1!$B:$K,10,FALSE)</f>
        <v>3584912</v>
      </c>
      <c r="AA72" t="b">
        <f t="shared" si="3"/>
        <v>1</v>
      </c>
    </row>
    <row r="73" spans="1:27" x14ac:dyDescent="0.25">
      <c r="A73" t="s">
        <v>158</v>
      </c>
      <c r="B73" t="s">
        <v>159</v>
      </c>
      <c r="C73">
        <v>1415010</v>
      </c>
      <c r="D73" s="11">
        <v>7100740129528</v>
      </c>
      <c r="E73" t="s">
        <v>53</v>
      </c>
      <c r="F73">
        <v>0</v>
      </c>
      <c r="G73">
        <v>130071</v>
      </c>
      <c r="H73">
        <v>0</v>
      </c>
      <c r="I73">
        <v>0</v>
      </c>
      <c r="J73">
        <v>683642</v>
      </c>
      <c r="K73">
        <v>0</v>
      </c>
      <c r="L73">
        <v>685</v>
      </c>
      <c r="M73">
        <v>0</v>
      </c>
      <c r="N73">
        <v>4086</v>
      </c>
      <c r="O73">
        <v>2556.7199999999998</v>
      </c>
      <c r="P73">
        <v>0</v>
      </c>
      <c r="Q73">
        <v>78347</v>
      </c>
      <c r="R73">
        <v>51565</v>
      </c>
      <c r="S73">
        <v>0</v>
      </c>
      <c r="T73">
        <v>0</v>
      </c>
      <c r="U73">
        <v>9666</v>
      </c>
      <c r="V73">
        <v>0</v>
      </c>
      <c r="W73">
        <v>0</v>
      </c>
      <c r="Y73">
        <f t="shared" si="2"/>
        <v>690969.72</v>
      </c>
      <c r="Z73">
        <f>VLOOKUP(C73,[2]Sheet1!$B:$K,10,FALSE)</f>
        <v>690969.72</v>
      </c>
      <c r="AA73" t="b">
        <f t="shared" si="3"/>
        <v>1</v>
      </c>
    </row>
    <row r="74" spans="1:27" x14ac:dyDescent="0.25">
      <c r="A74" t="s">
        <v>160</v>
      </c>
      <c r="B74" t="s">
        <v>159</v>
      </c>
      <c r="C74">
        <v>1617003</v>
      </c>
      <c r="D74" s="11">
        <v>48705810134262</v>
      </c>
      <c r="E74" t="s">
        <v>96</v>
      </c>
      <c r="F74">
        <v>0</v>
      </c>
      <c r="G74">
        <v>122290</v>
      </c>
      <c r="H74">
        <v>0</v>
      </c>
      <c r="I74">
        <v>0</v>
      </c>
      <c r="J74">
        <v>631912</v>
      </c>
      <c r="K74">
        <v>0</v>
      </c>
      <c r="L74">
        <v>679</v>
      </c>
      <c r="M74">
        <v>0</v>
      </c>
      <c r="N74">
        <v>3529</v>
      </c>
      <c r="O74">
        <v>11933.11</v>
      </c>
      <c r="P74">
        <v>0</v>
      </c>
      <c r="Q74">
        <v>66294</v>
      </c>
      <c r="R74">
        <v>50216</v>
      </c>
      <c r="S74">
        <v>0</v>
      </c>
      <c r="T74">
        <v>0</v>
      </c>
      <c r="U74">
        <v>9413</v>
      </c>
      <c r="V74">
        <v>0</v>
      </c>
      <c r="W74">
        <v>0</v>
      </c>
      <c r="Y74">
        <f t="shared" si="2"/>
        <v>648053.11</v>
      </c>
      <c r="Z74">
        <f>VLOOKUP(C74,[2]Sheet1!$B:$K,10,FALSE)</f>
        <v>648053.11</v>
      </c>
      <c r="AA74" t="b">
        <f t="shared" si="3"/>
        <v>1</v>
      </c>
    </row>
    <row r="75" spans="1:27" x14ac:dyDescent="0.25">
      <c r="A75" t="s">
        <v>161</v>
      </c>
      <c r="B75" t="s">
        <v>162</v>
      </c>
      <c r="C75">
        <v>2021007</v>
      </c>
      <c r="D75" s="11" t="s">
        <v>163</v>
      </c>
      <c r="E75" t="s">
        <v>125</v>
      </c>
      <c r="F75">
        <v>0</v>
      </c>
      <c r="G75">
        <v>238708</v>
      </c>
      <c r="H75">
        <v>0</v>
      </c>
      <c r="I75">
        <v>0</v>
      </c>
      <c r="J75">
        <v>1308289</v>
      </c>
      <c r="K75">
        <v>0</v>
      </c>
      <c r="L75">
        <v>-128</v>
      </c>
      <c r="M75">
        <v>0</v>
      </c>
      <c r="N75">
        <v>0</v>
      </c>
      <c r="O75">
        <v>0</v>
      </c>
      <c r="P75">
        <v>0</v>
      </c>
      <c r="Q75">
        <v>0</v>
      </c>
      <c r="R75">
        <v>104565</v>
      </c>
      <c r="S75">
        <v>0</v>
      </c>
      <c r="T75">
        <v>0</v>
      </c>
      <c r="U75">
        <v>19600</v>
      </c>
      <c r="V75">
        <v>0</v>
      </c>
      <c r="W75">
        <v>0</v>
      </c>
      <c r="Y75">
        <f t="shared" si="2"/>
        <v>1308161</v>
      </c>
      <c r="Z75">
        <f>VLOOKUP(C75,[2]Sheet1!$B:$K,10,FALSE)</f>
        <v>1308161</v>
      </c>
      <c r="AA75" t="b">
        <f t="shared" si="3"/>
        <v>1</v>
      </c>
    </row>
    <row r="76" spans="1:27" x14ac:dyDescent="0.25">
      <c r="A76" t="s">
        <v>164</v>
      </c>
      <c r="B76" t="s">
        <v>162</v>
      </c>
      <c r="C76">
        <v>1920027</v>
      </c>
      <c r="D76" s="11">
        <v>42750100138891</v>
      </c>
      <c r="E76" t="s">
        <v>155</v>
      </c>
      <c r="F76">
        <v>0</v>
      </c>
      <c r="G76">
        <v>13359</v>
      </c>
      <c r="H76">
        <v>0</v>
      </c>
      <c r="I76">
        <v>0</v>
      </c>
      <c r="J76">
        <v>86599</v>
      </c>
      <c r="K76">
        <v>0</v>
      </c>
      <c r="L76">
        <v>0</v>
      </c>
      <c r="M76">
        <v>0</v>
      </c>
      <c r="N76">
        <v>195</v>
      </c>
      <c r="O76">
        <v>0</v>
      </c>
      <c r="P76">
        <v>0</v>
      </c>
      <c r="Q76">
        <v>0</v>
      </c>
      <c r="R76">
        <v>6915</v>
      </c>
      <c r="S76">
        <v>0</v>
      </c>
      <c r="T76">
        <v>0</v>
      </c>
      <c r="U76">
        <v>1296</v>
      </c>
      <c r="V76">
        <v>0</v>
      </c>
      <c r="W76">
        <v>0</v>
      </c>
      <c r="Y76">
        <f t="shared" si="2"/>
        <v>86794</v>
      </c>
      <c r="Z76">
        <f>VLOOKUP(C76,[2]Sheet1!$B:$K,10,FALSE)</f>
        <v>86794</v>
      </c>
      <c r="AA76" t="b">
        <f t="shared" si="3"/>
        <v>1</v>
      </c>
    </row>
    <row r="77" spans="1:27" x14ac:dyDescent="0.25">
      <c r="A77" t="s">
        <v>165</v>
      </c>
      <c r="B77" t="s">
        <v>162</v>
      </c>
      <c r="C77">
        <v>2021010</v>
      </c>
      <c r="D77" s="11" t="s">
        <v>166</v>
      </c>
      <c r="E77" t="s">
        <v>125</v>
      </c>
      <c r="F77">
        <v>0</v>
      </c>
      <c r="G77">
        <v>97627</v>
      </c>
      <c r="H77">
        <v>0</v>
      </c>
      <c r="I77">
        <v>0</v>
      </c>
      <c r="J77">
        <v>509273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40717</v>
      </c>
      <c r="S77">
        <v>0</v>
      </c>
      <c r="T77">
        <v>0</v>
      </c>
      <c r="U77">
        <v>7632</v>
      </c>
      <c r="V77">
        <v>0</v>
      </c>
      <c r="W77">
        <v>0</v>
      </c>
      <c r="Y77">
        <f t="shared" si="2"/>
        <v>509273</v>
      </c>
      <c r="Z77">
        <f>VLOOKUP(C77,[2]Sheet1!$B:$K,10,FALSE)</f>
        <v>509273</v>
      </c>
      <c r="AA77" t="b">
        <f t="shared" si="3"/>
        <v>1</v>
      </c>
    </row>
    <row r="78" spans="1:27" x14ac:dyDescent="0.25">
      <c r="A78" t="s">
        <v>167</v>
      </c>
      <c r="B78" t="s">
        <v>162</v>
      </c>
      <c r="C78">
        <v>1920028</v>
      </c>
      <c r="D78" s="11">
        <v>44754320139410</v>
      </c>
      <c r="E78" t="s">
        <v>155</v>
      </c>
      <c r="F78">
        <v>0</v>
      </c>
      <c r="G78">
        <v>70174</v>
      </c>
      <c r="H78">
        <v>0</v>
      </c>
      <c r="I78">
        <v>0</v>
      </c>
      <c r="J78">
        <v>360125</v>
      </c>
      <c r="K78">
        <v>0</v>
      </c>
      <c r="L78">
        <v>0</v>
      </c>
      <c r="M78">
        <v>0</v>
      </c>
      <c r="N78">
        <v>1298</v>
      </c>
      <c r="O78">
        <v>0</v>
      </c>
      <c r="P78">
        <v>0</v>
      </c>
      <c r="Q78">
        <v>0</v>
      </c>
      <c r="R78">
        <v>28795</v>
      </c>
      <c r="S78">
        <v>0</v>
      </c>
      <c r="T78">
        <v>0</v>
      </c>
      <c r="U78">
        <v>5398</v>
      </c>
      <c r="V78">
        <v>0</v>
      </c>
      <c r="W78">
        <v>0</v>
      </c>
      <c r="Y78">
        <f t="shared" si="2"/>
        <v>361423</v>
      </c>
      <c r="Z78">
        <f>VLOOKUP(C78,[2]Sheet1!$B:$K,10,FALSE)</f>
        <v>361423</v>
      </c>
      <c r="AA78" t="b">
        <f t="shared" si="3"/>
        <v>1</v>
      </c>
    </row>
    <row r="79" spans="1:27" x14ac:dyDescent="0.25">
      <c r="A79" t="s">
        <v>168</v>
      </c>
      <c r="B79" t="s">
        <v>162</v>
      </c>
      <c r="C79">
        <v>2021008</v>
      </c>
      <c r="D79" s="11" t="s">
        <v>169</v>
      </c>
      <c r="E79" t="s">
        <v>125</v>
      </c>
      <c r="F79">
        <v>0</v>
      </c>
      <c r="G79">
        <v>25104</v>
      </c>
      <c r="H79">
        <v>0</v>
      </c>
      <c r="I79">
        <v>0</v>
      </c>
      <c r="J79">
        <v>142631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8877</v>
      </c>
      <c r="S79">
        <v>0</v>
      </c>
      <c r="T79">
        <v>0</v>
      </c>
      <c r="U79">
        <v>1663</v>
      </c>
      <c r="V79">
        <v>0</v>
      </c>
      <c r="W79">
        <v>0</v>
      </c>
      <c r="Y79">
        <f t="shared" si="2"/>
        <v>142631</v>
      </c>
      <c r="Z79">
        <f>VLOOKUP(C79,[2]Sheet1!$B:$K,10,FALSE)</f>
        <v>142631</v>
      </c>
      <c r="AA79" t="b">
        <f t="shared" si="3"/>
        <v>1</v>
      </c>
    </row>
    <row r="80" spans="1:27" x14ac:dyDescent="0.25">
      <c r="A80" t="s">
        <v>170</v>
      </c>
      <c r="B80" t="s">
        <v>162</v>
      </c>
      <c r="C80">
        <v>2021009</v>
      </c>
      <c r="D80" s="11" t="s">
        <v>171</v>
      </c>
      <c r="E80" t="s">
        <v>125</v>
      </c>
      <c r="F80">
        <v>0</v>
      </c>
      <c r="G80">
        <v>714656</v>
      </c>
      <c r="H80">
        <v>0</v>
      </c>
      <c r="I80">
        <v>78582</v>
      </c>
      <c r="J80">
        <v>3796856</v>
      </c>
      <c r="K80">
        <v>0</v>
      </c>
      <c r="L80">
        <v>-51</v>
      </c>
      <c r="M80">
        <v>0</v>
      </c>
      <c r="N80">
        <v>0</v>
      </c>
      <c r="O80">
        <v>0</v>
      </c>
      <c r="P80">
        <v>0</v>
      </c>
      <c r="Q80">
        <v>0</v>
      </c>
      <c r="R80">
        <v>303526</v>
      </c>
      <c r="S80">
        <v>0</v>
      </c>
      <c r="T80">
        <v>0</v>
      </c>
      <c r="U80">
        <v>56892</v>
      </c>
      <c r="V80">
        <v>0</v>
      </c>
      <c r="W80">
        <v>0</v>
      </c>
      <c r="Y80">
        <f t="shared" si="2"/>
        <v>3796805</v>
      </c>
      <c r="Z80">
        <f>VLOOKUP(C80,[2]Sheet1!$B:$K,10,FALSE)</f>
        <v>3796805</v>
      </c>
      <c r="AA80" t="b">
        <f t="shared" si="3"/>
        <v>1</v>
      </c>
    </row>
    <row r="81" spans="1:27" x14ac:dyDescent="0.25">
      <c r="A81" t="s">
        <v>172</v>
      </c>
      <c r="B81" t="s">
        <v>173</v>
      </c>
      <c r="C81">
        <v>2122013</v>
      </c>
      <c r="D81" s="11" t="s">
        <v>174</v>
      </c>
      <c r="E81" t="s">
        <v>58</v>
      </c>
      <c r="F81">
        <v>40311</v>
      </c>
      <c r="G81">
        <v>144164</v>
      </c>
      <c r="H81">
        <v>136029</v>
      </c>
      <c r="I81">
        <v>1711</v>
      </c>
      <c r="J81">
        <v>715241</v>
      </c>
      <c r="K81">
        <v>0</v>
      </c>
      <c r="L81">
        <v>0</v>
      </c>
      <c r="M81">
        <v>0</v>
      </c>
      <c r="N81">
        <v>0</v>
      </c>
      <c r="O81">
        <v>6484.5</v>
      </c>
      <c r="P81">
        <v>0</v>
      </c>
      <c r="Q81">
        <v>0</v>
      </c>
      <c r="R81">
        <v>55502</v>
      </c>
      <c r="S81">
        <v>0</v>
      </c>
      <c r="T81">
        <v>0</v>
      </c>
      <c r="U81">
        <v>10403</v>
      </c>
      <c r="V81">
        <v>0</v>
      </c>
      <c r="W81">
        <v>0</v>
      </c>
      <c r="Y81">
        <f t="shared" si="2"/>
        <v>721725.5</v>
      </c>
      <c r="Z81">
        <f>VLOOKUP(C81,[2]Sheet1!$B:$K,10,FALSE)</f>
        <v>721725.5</v>
      </c>
      <c r="AA81" t="b">
        <f t="shared" si="3"/>
        <v>1</v>
      </c>
    </row>
    <row r="82" spans="1:27" x14ac:dyDescent="0.25">
      <c r="A82" t="s">
        <v>175</v>
      </c>
      <c r="B82" t="s">
        <v>176</v>
      </c>
      <c r="C82">
        <v>1213003</v>
      </c>
      <c r="D82" s="11">
        <v>10623310137661</v>
      </c>
      <c r="E82" t="s">
        <v>49</v>
      </c>
      <c r="F82">
        <v>0</v>
      </c>
      <c r="G82">
        <v>183802</v>
      </c>
      <c r="H82">
        <v>0</v>
      </c>
      <c r="I82">
        <v>0</v>
      </c>
      <c r="J82">
        <v>927522</v>
      </c>
      <c r="K82">
        <v>0</v>
      </c>
      <c r="L82">
        <v>636</v>
      </c>
      <c r="M82">
        <v>0</v>
      </c>
      <c r="N82">
        <v>3433</v>
      </c>
      <c r="O82">
        <v>2998</v>
      </c>
      <c r="P82">
        <v>4140</v>
      </c>
      <c r="Q82">
        <v>14075</v>
      </c>
      <c r="R82">
        <v>73005</v>
      </c>
      <c r="S82">
        <v>0</v>
      </c>
      <c r="T82">
        <v>0</v>
      </c>
      <c r="U82">
        <v>13684</v>
      </c>
      <c r="V82">
        <v>0</v>
      </c>
      <c r="W82">
        <v>0</v>
      </c>
      <c r="Y82">
        <f t="shared" si="2"/>
        <v>934589</v>
      </c>
      <c r="Z82">
        <f>VLOOKUP(C82,[2]Sheet1!$B:$K,10,FALSE)</f>
        <v>934589</v>
      </c>
      <c r="AA82" t="b">
        <f t="shared" si="3"/>
        <v>1</v>
      </c>
    </row>
    <row r="83" spans="1:27" x14ac:dyDescent="0.25">
      <c r="A83" t="s">
        <v>177</v>
      </c>
      <c r="B83" t="s">
        <v>176</v>
      </c>
      <c r="C83">
        <v>1112004</v>
      </c>
      <c r="D83" s="11">
        <v>16638750112698</v>
      </c>
      <c r="E83" t="s">
        <v>51</v>
      </c>
      <c r="F83">
        <v>0</v>
      </c>
      <c r="G83">
        <v>86910</v>
      </c>
      <c r="H83">
        <v>0</v>
      </c>
      <c r="I83">
        <v>0</v>
      </c>
      <c r="J83">
        <v>434719</v>
      </c>
      <c r="K83">
        <v>0</v>
      </c>
      <c r="L83">
        <v>-357</v>
      </c>
      <c r="M83">
        <v>0</v>
      </c>
      <c r="N83">
        <v>1801</v>
      </c>
      <c r="O83">
        <v>0</v>
      </c>
      <c r="P83">
        <v>4130</v>
      </c>
      <c r="Q83">
        <v>6833</v>
      </c>
      <c r="R83">
        <v>33182</v>
      </c>
      <c r="S83">
        <v>0</v>
      </c>
      <c r="T83">
        <v>0</v>
      </c>
      <c r="U83">
        <v>6220</v>
      </c>
      <c r="V83">
        <v>0</v>
      </c>
      <c r="W83">
        <v>0</v>
      </c>
      <c r="Y83">
        <f t="shared" si="2"/>
        <v>436163</v>
      </c>
      <c r="Z83">
        <f>VLOOKUP(C83,[2]Sheet1!$B:$K,10,FALSE)</f>
        <v>436163</v>
      </c>
      <c r="AA83" t="b">
        <f t="shared" si="3"/>
        <v>1</v>
      </c>
    </row>
    <row r="84" spans="1:27" x14ac:dyDescent="0.25">
      <c r="A84" t="s">
        <v>178</v>
      </c>
      <c r="B84" t="s">
        <v>176</v>
      </c>
      <c r="C84">
        <v>1819033</v>
      </c>
      <c r="D84" s="11">
        <v>39686270127191</v>
      </c>
      <c r="E84" t="s">
        <v>60</v>
      </c>
      <c r="F84">
        <v>0</v>
      </c>
      <c r="G84">
        <v>413115</v>
      </c>
      <c r="H84">
        <v>0</v>
      </c>
      <c r="I84">
        <v>34668</v>
      </c>
      <c r="J84">
        <v>2061548</v>
      </c>
      <c r="K84">
        <v>0</v>
      </c>
      <c r="L84">
        <v>-5877</v>
      </c>
      <c r="M84">
        <v>0</v>
      </c>
      <c r="N84">
        <v>7409</v>
      </c>
      <c r="O84">
        <v>2205</v>
      </c>
      <c r="P84">
        <v>4190</v>
      </c>
      <c r="Q84">
        <v>27538</v>
      </c>
      <c r="R84">
        <v>158224</v>
      </c>
      <c r="S84">
        <v>0</v>
      </c>
      <c r="T84">
        <v>0</v>
      </c>
      <c r="U84">
        <v>29657</v>
      </c>
      <c r="V84">
        <v>0</v>
      </c>
      <c r="W84">
        <v>0</v>
      </c>
      <c r="Y84">
        <f>J84+K84+L84+N84+O84</f>
        <v>2065285</v>
      </c>
      <c r="Z84">
        <f>VLOOKUP(C84,[2]Sheet1!$B:$K,10,FALSE)</f>
        <v>2065285</v>
      </c>
      <c r="AA84" t="b">
        <f t="shared" si="3"/>
        <v>1</v>
      </c>
    </row>
    <row r="85" spans="1:27" x14ac:dyDescent="0.25">
      <c r="A85" t="s">
        <v>179</v>
      </c>
      <c r="B85" t="s">
        <v>176</v>
      </c>
      <c r="C85">
        <v>1011021</v>
      </c>
      <c r="D85" s="11">
        <v>41689160112284</v>
      </c>
      <c r="E85" t="s">
        <v>76</v>
      </c>
      <c r="F85">
        <v>0</v>
      </c>
      <c r="G85">
        <v>165158</v>
      </c>
      <c r="H85">
        <v>0</v>
      </c>
      <c r="I85">
        <v>0</v>
      </c>
      <c r="J85">
        <v>827272</v>
      </c>
      <c r="K85">
        <v>0</v>
      </c>
      <c r="L85">
        <v>286</v>
      </c>
      <c r="M85">
        <v>0</v>
      </c>
      <c r="N85">
        <v>3758</v>
      </c>
      <c r="O85">
        <v>0</v>
      </c>
      <c r="P85">
        <v>4138</v>
      </c>
      <c r="Q85">
        <v>11117</v>
      </c>
      <c r="R85">
        <v>63476</v>
      </c>
      <c r="S85">
        <v>0</v>
      </c>
      <c r="T85">
        <v>0</v>
      </c>
      <c r="U85">
        <v>11898</v>
      </c>
      <c r="V85">
        <v>0</v>
      </c>
      <c r="W85">
        <v>0</v>
      </c>
      <c r="Y85">
        <f t="shared" si="2"/>
        <v>831316</v>
      </c>
      <c r="Z85">
        <f>VLOOKUP(C85,[2]Sheet1!$B:$K,10,FALSE)</f>
        <v>831316</v>
      </c>
      <c r="AA85" t="b">
        <f t="shared" si="3"/>
        <v>1</v>
      </c>
    </row>
    <row r="86" spans="1:27" x14ac:dyDescent="0.25">
      <c r="A86" t="s">
        <v>180</v>
      </c>
      <c r="B86" t="s">
        <v>176</v>
      </c>
      <c r="C86">
        <v>2122014</v>
      </c>
      <c r="D86" s="11" t="s">
        <v>181</v>
      </c>
      <c r="E86" t="s">
        <v>58</v>
      </c>
      <c r="F86">
        <v>0</v>
      </c>
      <c r="G86">
        <v>151505</v>
      </c>
      <c r="H86">
        <v>0</v>
      </c>
      <c r="I86">
        <v>0</v>
      </c>
      <c r="J86">
        <v>881212</v>
      </c>
      <c r="K86">
        <v>0</v>
      </c>
      <c r="L86">
        <v>343</v>
      </c>
      <c r="M86">
        <v>0</v>
      </c>
      <c r="N86">
        <v>0</v>
      </c>
      <c r="O86">
        <v>0</v>
      </c>
      <c r="P86">
        <v>4138</v>
      </c>
      <c r="Q86">
        <v>8262</v>
      </c>
      <c r="R86">
        <v>83100</v>
      </c>
      <c r="S86">
        <v>0</v>
      </c>
      <c r="T86">
        <v>0</v>
      </c>
      <c r="U86">
        <v>0</v>
      </c>
      <c r="V86">
        <v>0</v>
      </c>
      <c r="W86">
        <v>0</v>
      </c>
      <c r="Y86">
        <f t="shared" si="2"/>
        <v>881555</v>
      </c>
      <c r="Z86">
        <f>VLOOKUP(C86,[2]Sheet1!$B:$K,10,FALSE)</f>
        <v>881555</v>
      </c>
      <c r="AA86" t="b">
        <f t="shared" si="3"/>
        <v>1</v>
      </c>
    </row>
    <row r="87" spans="1:27" x14ac:dyDescent="0.25">
      <c r="A87" t="s">
        <v>182</v>
      </c>
      <c r="B87" t="s">
        <v>176</v>
      </c>
      <c r="C87">
        <v>2021016</v>
      </c>
      <c r="D87" s="11" t="s">
        <v>183</v>
      </c>
      <c r="E87" t="s">
        <v>125</v>
      </c>
      <c r="F87">
        <v>0</v>
      </c>
      <c r="G87">
        <v>29655</v>
      </c>
      <c r="H87">
        <v>0</v>
      </c>
      <c r="I87">
        <v>6037</v>
      </c>
      <c r="J87">
        <v>252597</v>
      </c>
      <c r="K87">
        <v>0</v>
      </c>
      <c r="L87">
        <v>28</v>
      </c>
      <c r="M87">
        <v>0</v>
      </c>
      <c r="N87">
        <v>0</v>
      </c>
      <c r="O87">
        <v>759.6</v>
      </c>
      <c r="P87">
        <v>2870</v>
      </c>
      <c r="Q87">
        <v>0</v>
      </c>
      <c r="R87">
        <v>13798</v>
      </c>
      <c r="S87">
        <v>0</v>
      </c>
      <c r="T87">
        <v>0</v>
      </c>
      <c r="U87">
        <v>0</v>
      </c>
      <c r="V87">
        <v>0</v>
      </c>
      <c r="W87">
        <v>0</v>
      </c>
      <c r="Y87">
        <f t="shared" si="2"/>
        <v>253384.6</v>
      </c>
      <c r="Z87">
        <f>VLOOKUP(C87,[2]Sheet1!$B:$K,10,FALSE)</f>
        <v>253384.6</v>
      </c>
      <c r="AA87" t="b">
        <f t="shared" si="3"/>
        <v>1</v>
      </c>
    </row>
    <row r="88" spans="1:27" x14ac:dyDescent="0.25">
      <c r="A88" t="s">
        <v>184</v>
      </c>
      <c r="B88" t="s">
        <v>176</v>
      </c>
      <c r="C88">
        <v>2122022</v>
      </c>
      <c r="D88" s="11" t="s">
        <v>185</v>
      </c>
      <c r="E88" t="s">
        <v>58</v>
      </c>
      <c r="F88">
        <v>0</v>
      </c>
      <c r="G88">
        <v>48446</v>
      </c>
      <c r="H88">
        <v>0</v>
      </c>
      <c r="I88">
        <v>201685</v>
      </c>
      <c r="J88">
        <v>241732</v>
      </c>
      <c r="K88">
        <v>0</v>
      </c>
      <c r="L88">
        <v>64</v>
      </c>
      <c r="M88">
        <v>0</v>
      </c>
      <c r="N88">
        <v>0</v>
      </c>
      <c r="O88">
        <v>0</v>
      </c>
      <c r="P88">
        <v>2880</v>
      </c>
      <c r="Q88">
        <v>0</v>
      </c>
      <c r="R88">
        <v>22815</v>
      </c>
      <c r="S88">
        <v>0</v>
      </c>
      <c r="T88">
        <v>0</v>
      </c>
      <c r="U88">
        <v>0</v>
      </c>
      <c r="V88">
        <v>0</v>
      </c>
      <c r="W88">
        <v>0</v>
      </c>
      <c r="Y88">
        <f t="shared" si="2"/>
        <v>241796</v>
      </c>
      <c r="Z88">
        <f>VLOOKUP(C88,[2]Sheet1!$B:$K,10,FALSE)</f>
        <v>241796</v>
      </c>
      <c r="AA88" t="b">
        <f t="shared" si="3"/>
        <v>1</v>
      </c>
    </row>
    <row r="89" spans="1:27" x14ac:dyDescent="0.25">
      <c r="A89" t="s">
        <v>186</v>
      </c>
      <c r="B89" t="s">
        <v>186</v>
      </c>
      <c r="C89">
        <v>1314003</v>
      </c>
      <c r="D89" s="11">
        <v>34674390123901</v>
      </c>
      <c r="E89" t="s">
        <v>131</v>
      </c>
      <c r="F89">
        <v>0</v>
      </c>
      <c r="G89">
        <v>63861</v>
      </c>
      <c r="H89">
        <v>0</v>
      </c>
      <c r="I89">
        <v>0</v>
      </c>
      <c r="J89">
        <v>315608</v>
      </c>
      <c r="K89">
        <v>0</v>
      </c>
      <c r="L89">
        <v>272</v>
      </c>
      <c r="M89">
        <v>0</v>
      </c>
      <c r="N89">
        <v>1882</v>
      </c>
      <c r="O89">
        <v>0</v>
      </c>
      <c r="P89">
        <v>0</v>
      </c>
      <c r="Q89">
        <v>0</v>
      </c>
      <c r="R89">
        <v>28556</v>
      </c>
      <c r="S89">
        <v>0</v>
      </c>
      <c r="T89">
        <v>0</v>
      </c>
      <c r="U89">
        <v>0</v>
      </c>
      <c r="V89">
        <v>0</v>
      </c>
      <c r="W89">
        <v>0</v>
      </c>
      <c r="Y89">
        <f t="shared" si="2"/>
        <v>317762</v>
      </c>
      <c r="Z89">
        <f>VLOOKUP(C89,[2]Sheet1!$B:$K,10,FALSE)</f>
        <v>317762</v>
      </c>
      <c r="AA89" t="b">
        <f t="shared" si="3"/>
        <v>1</v>
      </c>
    </row>
    <row r="90" spans="1:27" x14ac:dyDescent="0.25">
      <c r="A90" t="s">
        <v>187</v>
      </c>
      <c r="B90" t="s">
        <v>188</v>
      </c>
      <c r="C90">
        <v>1516024</v>
      </c>
      <c r="D90" s="11">
        <v>44697990117804</v>
      </c>
      <c r="E90" t="s">
        <v>55</v>
      </c>
      <c r="F90">
        <v>0</v>
      </c>
      <c r="G90">
        <v>75018</v>
      </c>
      <c r="H90">
        <v>0</v>
      </c>
      <c r="I90">
        <v>0</v>
      </c>
      <c r="J90">
        <v>398258</v>
      </c>
      <c r="K90">
        <v>0</v>
      </c>
      <c r="L90">
        <v>0</v>
      </c>
      <c r="M90">
        <v>0</v>
      </c>
      <c r="N90">
        <v>2518</v>
      </c>
      <c r="O90">
        <v>0</v>
      </c>
      <c r="P90">
        <v>10918</v>
      </c>
      <c r="Q90">
        <v>48883</v>
      </c>
      <c r="R90">
        <v>29633</v>
      </c>
      <c r="S90">
        <v>0</v>
      </c>
      <c r="T90">
        <v>0</v>
      </c>
      <c r="U90">
        <v>5554</v>
      </c>
      <c r="V90">
        <v>0</v>
      </c>
      <c r="W90">
        <v>0</v>
      </c>
      <c r="Y90">
        <f t="shared" si="2"/>
        <v>400776</v>
      </c>
      <c r="Z90">
        <f>VLOOKUP(C90,[2]Sheet1!$B:$K,10,FALSE)</f>
        <v>400776</v>
      </c>
      <c r="AA90" t="b">
        <f t="shared" si="3"/>
        <v>1</v>
      </c>
    </row>
    <row r="91" spans="1:27" x14ac:dyDescent="0.25">
      <c r="A91" t="s">
        <v>189</v>
      </c>
      <c r="B91" t="s">
        <v>189</v>
      </c>
      <c r="C91">
        <v>1920030</v>
      </c>
      <c r="D91" s="11">
        <v>4614246113773</v>
      </c>
      <c r="E91" t="s">
        <v>155</v>
      </c>
      <c r="F91">
        <v>22695</v>
      </c>
      <c r="G91">
        <v>82946</v>
      </c>
      <c r="H91">
        <v>0</v>
      </c>
      <c r="I91">
        <v>0</v>
      </c>
      <c r="J91">
        <v>429384</v>
      </c>
      <c r="K91">
        <v>0</v>
      </c>
      <c r="L91">
        <v>0</v>
      </c>
      <c r="M91">
        <v>0</v>
      </c>
      <c r="N91">
        <v>2678</v>
      </c>
      <c r="O91">
        <v>0</v>
      </c>
      <c r="P91">
        <v>0</v>
      </c>
      <c r="Q91">
        <v>0</v>
      </c>
      <c r="R91">
        <v>33622</v>
      </c>
      <c r="S91">
        <v>0</v>
      </c>
      <c r="T91">
        <v>0</v>
      </c>
      <c r="U91">
        <v>6302</v>
      </c>
      <c r="V91">
        <v>0</v>
      </c>
      <c r="W91">
        <v>0</v>
      </c>
      <c r="Y91">
        <f t="shared" si="2"/>
        <v>432062</v>
      </c>
      <c r="Z91">
        <f>VLOOKUP(C91,[2]Sheet1!$B:$K,10,FALSE)</f>
        <v>432062</v>
      </c>
      <c r="AA91" t="b">
        <f t="shared" si="3"/>
        <v>1</v>
      </c>
    </row>
    <row r="92" spans="1:27" x14ac:dyDescent="0.25">
      <c r="A92" t="s">
        <v>190</v>
      </c>
      <c r="B92" t="s">
        <v>190</v>
      </c>
      <c r="C92">
        <v>2021023</v>
      </c>
      <c r="D92" s="11" t="s">
        <v>191</v>
      </c>
      <c r="E92" t="s">
        <v>125</v>
      </c>
      <c r="F92">
        <v>4154</v>
      </c>
      <c r="G92">
        <v>31857</v>
      </c>
      <c r="H92">
        <v>0</v>
      </c>
      <c r="I92">
        <v>0</v>
      </c>
      <c r="J92">
        <v>180639</v>
      </c>
      <c r="K92">
        <v>0</v>
      </c>
      <c r="L92">
        <v>0</v>
      </c>
      <c r="M92">
        <v>0</v>
      </c>
      <c r="N92">
        <v>0</v>
      </c>
      <c r="O92">
        <v>0</v>
      </c>
      <c r="P92">
        <v>160</v>
      </c>
      <c r="Q92">
        <v>2272</v>
      </c>
      <c r="R92">
        <v>17140</v>
      </c>
      <c r="S92">
        <v>0</v>
      </c>
      <c r="T92">
        <v>0</v>
      </c>
      <c r="U92">
        <v>0</v>
      </c>
      <c r="V92">
        <v>0</v>
      </c>
      <c r="W92">
        <v>0</v>
      </c>
      <c r="Y92">
        <f t="shared" si="2"/>
        <v>180639</v>
      </c>
      <c r="Z92">
        <f>VLOOKUP(C92,[2]Sheet1!$B:$K,10,FALSE)</f>
        <v>180639</v>
      </c>
      <c r="AA92" t="b">
        <f t="shared" si="3"/>
        <v>1</v>
      </c>
    </row>
    <row r="93" spans="1:27" x14ac:dyDescent="0.25">
      <c r="A93" t="s">
        <v>192</v>
      </c>
      <c r="B93" t="s">
        <v>192</v>
      </c>
      <c r="C93">
        <v>1314004</v>
      </c>
      <c r="D93" s="11">
        <v>37683380124347</v>
      </c>
      <c r="E93" t="s">
        <v>131</v>
      </c>
      <c r="F93">
        <v>5278</v>
      </c>
      <c r="G93">
        <v>18057</v>
      </c>
      <c r="H93">
        <v>0</v>
      </c>
      <c r="I93">
        <v>0</v>
      </c>
      <c r="J93">
        <v>105883</v>
      </c>
      <c r="K93">
        <v>0</v>
      </c>
      <c r="L93">
        <v>0</v>
      </c>
      <c r="M93">
        <v>0</v>
      </c>
      <c r="N93">
        <v>568</v>
      </c>
      <c r="O93">
        <v>13477.5</v>
      </c>
      <c r="P93">
        <v>0</v>
      </c>
      <c r="Q93">
        <v>3539</v>
      </c>
      <c r="R93">
        <v>8408</v>
      </c>
      <c r="S93">
        <v>0</v>
      </c>
      <c r="T93">
        <v>0</v>
      </c>
      <c r="U93">
        <v>1577</v>
      </c>
      <c r="V93">
        <v>0</v>
      </c>
      <c r="W93">
        <v>0</v>
      </c>
      <c r="Y93">
        <f t="shared" si="2"/>
        <v>119928.5</v>
      </c>
      <c r="Z93">
        <f>VLOOKUP(C93,[2]Sheet1!$B:$K,10,FALSE)</f>
        <v>119928.5</v>
      </c>
      <c r="AA93" t="b">
        <f t="shared" si="3"/>
        <v>1</v>
      </c>
    </row>
    <row r="94" spans="1:27" x14ac:dyDescent="0.25">
      <c r="A94" t="s">
        <v>193</v>
      </c>
      <c r="B94" t="s">
        <v>193</v>
      </c>
      <c r="C94">
        <v>1718047</v>
      </c>
      <c r="D94" s="11">
        <v>9618380136200</v>
      </c>
      <c r="E94" t="s">
        <v>83</v>
      </c>
      <c r="F94">
        <v>43961</v>
      </c>
      <c r="G94">
        <v>223000</v>
      </c>
      <c r="H94">
        <v>0</v>
      </c>
      <c r="I94">
        <v>0</v>
      </c>
      <c r="J94">
        <v>1536299</v>
      </c>
      <c r="K94">
        <v>0</v>
      </c>
      <c r="L94">
        <v>-500</v>
      </c>
      <c r="M94">
        <v>0</v>
      </c>
      <c r="N94">
        <v>5791</v>
      </c>
      <c r="O94">
        <v>0</v>
      </c>
      <c r="P94">
        <v>0</v>
      </c>
      <c r="Q94">
        <v>5802</v>
      </c>
      <c r="R94">
        <v>121910</v>
      </c>
      <c r="S94">
        <v>0</v>
      </c>
      <c r="T94">
        <v>0</v>
      </c>
      <c r="U94">
        <v>22850</v>
      </c>
      <c r="V94">
        <v>0</v>
      </c>
      <c r="W94">
        <v>0</v>
      </c>
      <c r="Y94">
        <f t="shared" si="2"/>
        <v>1541590</v>
      </c>
      <c r="Z94">
        <f>VLOOKUP(C94,[2]Sheet1!$B:$K,10,FALSE)</f>
        <v>1541590</v>
      </c>
      <c r="AA94" t="b">
        <f t="shared" si="3"/>
        <v>1</v>
      </c>
    </row>
    <row r="95" spans="1:27" x14ac:dyDescent="0.25">
      <c r="A95" t="s">
        <v>194</v>
      </c>
      <c r="B95" t="s">
        <v>195</v>
      </c>
      <c r="C95">
        <v>1415011</v>
      </c>
      <c r="D95" s="11">
        <v>37680986116776</v>
      </c>
      <c r="E95" t="s">
        <v>53</v>
      </c>
      <c r="F95">
        <v>69115</v>
      </c>
      <c r="G95">
        <v>228725</v>
      </c>
      <c r="H95">
        <v>0</v>
      </c>
      <c r="I95">
        <v>0</v>
      </c>
      <c r="J95">
        <v>1222652</v>
      </c>
      <c r="K95">
        <v>0</v>
      </c>
      <c r="L95">
        <v>0</v>
      </c>
      <c r="M95">
        <v>0</v>
      </c>
      <c r="N95">
        <v>6721</v>
      </c>
      <c r="O95">
        <v>0</v>
      </c>
      <c r="P95">
        <v>11270</v>
      </c>
      <c r="Q95">
        <v>70625</v>
      </c>
      <c r="R95">
        <v>95479</v>
      </c>
      <c r="S95">
        <v>0</v>
      </c>
      <c r="T95">
        <v>0</v>
      </c>
      <c r="U95">
        <v>17896</v>
      </c>
      <c r="V95">
        <v>0</v>
      </c>
      <c r="W95">
        <v>0</v>
      </c>
      <c r="Y95">
        <f t="shared" si="2"/>
        <v>1229373</v>
      </c>
      <c r="Z95">
        <f>VLOOKUP(C95,[2]Sheet1!$B:$K,10,FALSE)</f>
        <v>1229373</v>
      </c>
      <c r="AA95" t="b">
        <f t="shared" si="3"/>
        <v>1</v>
      </c>
    </row>
    <row r="96" spans="1:27" x14ac:dyDescent="0.25">
      <c r="A96" t="s">
        <v>196</v>
      </c>
      <c r="B96" t="s">
        <v>195</v>
      </c>
      <c r="C96">
        <v>1415012</v>
      </c>
      <c r="D96" s="11">
        <v>37681060111195</v>
      </c>
      <c r="E96" t="s">
        <v>53</v>
      </c>
      <c r="F96">
        <v>52729</v>
      </c>
      <c r="G96">
        <v>182921</v>
      </c>
      <c r="H96">
        <v>0</v>
      </c>
      <c r="I96">
        <v>66777</v>
      </c>
      <c r="J96">
        <v>994816</v>
      </c>
      <c r="K96">
        <v>0</v>
      </c>
      <c r="L96">
        <v>0</v>
      </c>
      <c r="M96">
        <v>0</v>
      </c>
      <c r="N96">
        <v>6263</v>
      </c>
      <c r="O96">
        <v>4071.52</v>
      </c>
      <c r="P96">
        <v>4540</v>
      </c>
      <c r="Q96">
        <v>83937</v>
      </c>
      <c r="R96">
        <v>79032</v>
      </c>
      <c r="S96">
        <v>0</v>
      </c>
      <c r="T96">
        <v>0</v>
      </c>
      <c r="U96">
        <v>14814</v>
      </c>
      <c r="V96">
        <v>0</v>
      </c>
      <c r="W96">
        <v>0</v>
      </c>
      <c r="Y96" s="88">
        <f t="shared" si="2"/>
        <v>1005150.52</v>
      </c>
      <c r="Z96">
        <f>VLOOKUP(C96,[2]Sheet1!$B:$K,10,FALSE)</f>
        <v>1005150.52</v>
      </c>
      <c r="AA96" t="b">
        <f t="shared" si="3"/>
        <v>1</v>
      </c>
    </row>
    <row r="97" spans="1:27" x14ac:dyDescent="0.25">
      <c r="A97" t="s">
        <v>197</v>
      </c>
      <c r="B97" t="s">
        <v>195</v>
      </c>
      <c r="C97">
        <v>1819055</v>
      </c>
      <c r="D97" s="11">
        <v>37103710138404</v>
      </c>
      <c r="E97" t="s">
        <v>60</v>
      </c>
      <c r="F97">
        <v>27694</v>
      </c>
      <c r="G97">
        <v>94397</v>
      </c>
      <c r="H97">
        <v>0</v>
      </c>
      <c r="I97">
        <v>0</v>
      </c>
      <c r="J97">
        <v>503647</v>
      </c>
      <c r="K97">
        <v>0</v>
      </c>
      <c r="L97">
        <v>0</v>
      </c>
      <c r="M97">
        <v>0</v>
      </c>
      <c r="N97">
        <v>2570</v>
      </c>
      <c r="O97">
        <v>24508.81</v>
      </c>
      <c r="P97">
        <v>0</v>
      </c>
      <c r="Q97">
        <v>47544</v>
      </c>
      <c r="R97">
        <v>36003</v>
      </c>
      <c r="S97">
        <v>0</v>
      </c>
      <c r="T97">
        <v>0</v>
      </c>
      <c r="U97">
        <v>6748</v>
      </c>
      <c r="V97">
        <v>0</v>
      </c>
      <c r="W97">
        <v>0</v>
      </c>
      <c r="Y97" s="88">
        <f t="shared" si="2"/>
        <v>530725.81000000006</v>
      </c>
      <c r="Z97">
        <f>VLOOKUP(C97,[2]Sheet1!$B:$K,10,FALSE)</f>
        <v>530725.81000000006</v>
      </c>
      <c r="AA97" t="b">
        <f t="shared" si="3"/>
        <v>1</v>
      </c>
    </row>
    <row r="98" spans="1:27" x14ac:dyDescent="0.25">
      <c r="A98" t="s">
        <v>198</v>
      </c>
      <c r="B98" t="s">
        <v>195</v>
      </c>
      <c r="C98">
        <v>1213004</v>
      </c>
      <c r="D98" s="11">
        <v>37735690136267</v>
      </c>
      <c r="E98" t="s">
        <v>49</v>
      </c>
      <c r="F98">
        <v>78597</v>
      </c>
      <c r="G98">
        <v>267335</v>
      </c>
      <c r="H98">
        <v>0</v>
      </c>
      <c r="I98">
        <v>135117</v>
      </c>
      <c r="J98">
        <v>1427407</v>
      </c>
      <c r="K98">
        <v>0</v>
      </c>
      <c r="L98">
        <v>70185</v>
      </c>
      <c r="M98">
        <v>0</v>
      </c>
      <c r="N98">
        <v>7653</v>
      </c>
      <c r="O98">
        <v>778.96</v>
      </c>
      <c r="P98">
        <v>1133</v>
      </c>
      <c r="Q98">
        <v>164730</v>
      </c>
      <c r="R98">
        <v>111781</v>
      </c>
      <c r="S98">
        <v>0</v>
      </c>
      <c r="T98">
        <v>0</v>
      </c>
      <c r="U98">
        <v>20953</v>
      </c>
      <c r="V98">
        <v>0</v>
      </c>
      <c r="W98">
        <v>0</v>
      </c>
      <c r="Y98" s="88">
        <f t="shared" si="2"/>
        <v>1506023.96</v>
      </c>
      <c r="Z98">
        <f>VLOOKUP(C98,[2]Sheet1!$B:$K,10,FALSE)</f>
        <v>1506023.96</v>
      </c>
      <c r="AA98" t="b">
        <f t="shared" si="3"/>
        <v>1</v>
      </c>
    </row>
    <row r="99" spans="1:27" x14ac:dyDescent="0.25">
      <c r="A99" t="s">
        <v>199</v>
      </c>
      <c r="B99" t="s">
        <v>199</v>
      </c>
      <c r="C99">
        <v>1213005</v>
      </c>
      <c r="D99" s="11">
        <v>7100740731380</v>
      </c>
      <c r="E99" t="s">
        <v>49</v>
      </c>
      <c r="F99">
        <v>0</v>
      </c>
      <c r="G99">
        <v>344409</v>
      </c>
      <c r="H99">
        <v>0</v>
      </c>
      <c r="I99">
        <v>0</v>
      </c>
      <c r="J99">
        <v>1757429</v>
      </c>
      <c r="K99">
        <v>0</v>
      </c>
      <c r="L99">
        <v>0</v>
      </c>
      <c r="M99">
        <v>0</v>
      </c>
      <c r="N99">
        <v>10720</v>
      </c>
      <c r="O99">
        <v>111495</v>
      </c>
      <c r="P99">
        <v>27819</v>
      </c>
      <c r="Q99">
        <v>40040</v>
      </c>
      <c r="R99">
        <v>139669</v>
      </c>
      <c r="S99">
        <v>0</v>
      </c>
      <c r="T99">
        <v>0</v>
      </c>
      <c r="U99">
        <v>26179</v>
      </c>
      <c r="V99">
        <v>0</v>
      </c>
      <c r="W99">
        <v>0</v>
      </c>
      <c r="Y99">
        <f t="shared" si="2"/>
        <v>1879644</v>
      </c>
      <c r="Z99">
        <f>VLOOKUP(C99,[2]Sheet1!$B:$K,10,FALSE)</f>
        <v>1879644</v>
      </c>
      <c r="AA99" t="b">
        <f t="shared" si="3"/>
        <v>1</v>
      </c>
    </row>
    <row r="100" spans="1:27" x14ac:dyDescent="0.25">
      <c r="A100" t="s">
        <v>200</v>
      </c>
      <c r="B100" t="s">
        <v>201</v>
      </c>
      <c r="C100">
        <v>1011022</v>
      </c>
      <c r="D100" s="11">
        <v>1611190130609</v>
      </c>
      <c r="E100" t="s">
        <v>76</v>
      </c>
      <c r="F100">
        <v>14205</v>
      </c>
      <c r="G100">
        <v>52263</v>
      </c>
      <c r="H100">
        <v>0</v>
      </c>
      <c r="I100">
        <v>0</v>
      </c>
      <c r="J100">
        <v>292325</v>
      </c>
      <c r="K100">
        <v>0</v>
      </c>
      <c r="L100">
        <v>307</v>
      </c>
      <c r="M100">
        <v>0</v>
      </c>
      <c r="N100">
        <v>1699</v>
      </c>
      <c r="O100">
        <v>0</v>
      </c>
      <c r="P100">
        <v>0</v>
      </c>
      <c r="Q100">
        <v>0</v>
      </c>
      <c r="R100">
        <v>23220</v>
      </c>
      <c r="S100">
        <v>0</v>
      </c>
      <c r="T100">
        <v>0</v>
      </c>
      <c r="U100">
        <v>4352</v>
      </c>
      <c r="V100">
        <v>0</v>
      </c>
      <c r="W100">
        <v>0</v>
      </c>
      <c r="Y100">
        <f t="shared" si="2"/>
        <v>294331</v>
      </c>
      <c r="Z100">
        <f>VLOOKUP(C100,[2]Sheet1!$B:$K,10,FALSE)</f>
        <v>294331</v>
      </c>
      <c r="AA100" t="b">
        <f t="shared" si="3"/>
        <v>1</v>
      </c>
    </row>
    <row r="101" spans="1:27" x14ac:dyDescent="0.25">
      <c r="A101" t="s">
        <v>202</v>
      </c>
      <c r="B101" t="s">
        <v>201</v>
      </c>
      <c r="C101">
        <v>910008</v>
      </c>
      <c r="D101" s="11">
        <v>1611190119222</v>
      </c>
      <c r="E101" t="s">
        <v>102</v>
      </c>
      <c r="F101">
        <v>23369</v>
      </c>
      <c r="G101">
        <v>78542</v>
      </c>
      <c r="H101">
        <v>0</v>
      </c>
      <c r="I101">
        <v>0</v>
      </c>
      <c r="J101">
        <v>463589</v>
      </c>
      <c r="K101">
        <v>0</v>
      </c>
      <c r="L101">
        <v>772</v>
      </c>
      <c r="M101">
        <v>0</v>
      </c>
      <c r="N101">
        <v>2929</v>
      </c>
      <c r="O101">
        <v>0</v>
      </c>
      <c r="P101">
        <v>0</v>
      </c>
      <c r="Q101">
        <v>0</v>
      </c>
      <c r="R101">
        <v>30293</v>
      </c>
      <c r="S101">
        <v>0</v>
      </c>
      <c r="T101">
        <v>0</v>
      </c>
      <c r="U101">
        <v>5677</v>
      </c>
      <c r="V101">
        <v>0</v>
      </c>
      <c r="W101">
        <v>0</v>
      </c>
      <c r="Y101">
        <f t="shared" si="2"/>
        <v>467290</v>
      </c>
      <c r="Z101">
        <f>VLOOKUP(C101,[2]Sheet1!$B:$K,10,FALSE)</f>
        <v>467290</v>
      </c>
      <c r="AA101" t="b">
        <f t="shared" si="3"/>
        <v>1</v>
      </c>
    </row>
    <row r="102" spans="1:27" x14ac:dyDescent="0.25">
      <c r="A102" t="s">
        <v>203</v>
      </c>
      <c r="B102" t="s">
        <v>203</v>
      </c>
      <c r="C102">
        <v>1819015</v>
      </c>
      <c r="D102" s="11">
        <v>30664640123729</v>
      </c>
      <c r="E102" t="s">
        <v>60</v>
      </c>
      <c r="F102">
        <v>0</v>
      </c>
      <c r="G102">
        <v>109371</v>
      </c>
      <c r="H102">
        <v>0</v>
      </c>
      <c r="I102">
        <v>0</v>
      </c>
      <c r="J102">
        <v>586970</v>
      </c>
      <c r="K102">
        <v>0</v>
      </c>
      <c r="L102">
        <v>64</v>
      </c>
      <c r="M102">
        <v>0</v>
      </c>
      <c r="N102">
        <v>3590</v>
      </c>
      <c r="O102">
        <v>0</v>
      </c>
      <c r="P102">
        <v>852</v>
      </c>
      <c r="Q102">
        <v>0</v>
      </c>
      <c r="R102">
        <v>55376</v>
      </c>
      <c r="S102">
        <v>0</v>
      </c>
      <c r="T102">
        <v>0</v>
      </c>
      <c r="U102">
        <v>0</v>
      </c>
      <c r="V102">
        <v>0</v>
      </c>
      <c r="W102">
        <v>0</v>
      </c>
      <c r="Y102">
        <f t="shared" si="2"/>
        <v>590624</v>
      </c>
      <c r="Z102">
        <f>VLOOKUP(C102,[2]Sheet1!$B:$K,10,FALSE)</f>
        <v>590624</v>
      </c>
      <c r="AA102" t="b">
        <f t="shared" si="3"/>
        <v>1</v>
      </c>
    </row>
    <row r="103" spans="1:27" x14ac:dyDescent="0.25">
      <c r="A103" t="s">
        <v>204</v>
      </c>
      <c r="B103" t="s">
        <v>204</v>
      </c>
      <c r="C103">
        <v>1112005</v>
      </c>
      <c r="D103" s="11">
        <v>1100170123968</v>
      </c>
      <c r="E103" t="s">
        <v>51</v>
      </c>
      <c r="F103">
        <v>0</v>
      </c>
      <c r="G103">
        <v>29655</v>
      </c>
      <c r="H103">
        <v>0</v>
      </c>
      <c r="I103">
        <v>28033</v>
      </c>
      <c r="J103">
        <v>193896</v>
      </c>
      <c r="K103">
        <v>0</v>
      </c>
      <c r="L103">
        <v>0</v>
      </c>
      <c r="M103">
        <v>0</v>
      </c>
      <c r="N103">
        <v>1224</v>
      </c>
      <c r="O103">
        <v>0</v>
      </c>
      <c r="P103">
        <v>0</v>
      </c>
      <c r="Q103">
        <v>25446</v>
      </c>
      <c r="R103">
        <v>10412</v>
      </c>
      <c r="S103">
        <v>0</v>
      </c>
      <c r="T103">
        <v>0</v>
      </c>
      <c r="U103">
        <v>1952</v>
      </c>
      <c r="V103">
        <v>0</v>
      </c>
      <c r="W103">
        <v>0</v>
      </c>
      <c r="Y103">
        <f t="shared" si="2"/>
        <v>195120</v>
      </c>
      <c r="Z103">
        <f>VLOOKUP(C103,[2]Sheet1!$B:$K,10,FALSE)</f>
        <v>195120</v>
      </c>
      <c r="AA103" t="b">
        <f t="shared" si="3"/>
        <v>1</v>
      </c>
    </row>
    <row r="104" spans="1:27" x14ac:dyDescent="0.25">
      <c r="A104" t="s">
        <v>205</v>
      </c>
      <c r="B104" t="s">
        <v>206</v>
      </c>
      <c r="C104">
        <v>1415002</v>
      </c>
      <c r="D104" s="11">
        <v>19753090135145</v>
      </c>
      <c r="E104" t="s">
        <v>53</v>
      </c>
      <c r="F104">
        <v>0</v>
      </c>
      <c r="G104">
        <v>124786</v>
      </c>
      <c r="H104">
        <v>0</v>
      </c>
      <c r="I104">
        <v>0</v>
      </c>
      <c r="J104">
        <v>695190</v>
      </c>
      <c r="K104">
        <v>0</v>
      </c>
      <c r="L104">
        <v>530</v>
      </c>
      <c r="M104">
        <v>0</v>
      </c>
      <c r="N104">
        <v>4240</v>
      </c>
      <c r="O104">
        <v>0</v>
      </c>
      <c r="P104">
        <v>14508</v>
      </c>
      <c r="Q104">
        <v>60431</v>
      </c>
      <c r="R104">
        <v>53088</v>
      </c>
      <c r="S104">
        <v>0</v>
      </c>
      <c r="T104">
        <v>0</v>
      </c>
      <c r="U104">
        <v>9950</v>
      </c>
      <c r="V104">
        <v>0</v>
      </c>
      <c r="W104">
        <v>0</v>
      </c>
      <c r="Y104">
        <f t="shared" si="2"/>
        <v>699960</v>
      </c>
      <c r="Z104">
        <f>VLOOKUP(C104,[2]Sheet1!$B:$K,10,FALSE)</f>
        <v>699960</v>
      </c>
      <c r="AA104" t="b">
        <f t="shared" si="3"/>
        <v>1</v>
      </c>
    </row>
    <row r="105" spans="1:27" x14ac:dyDescent="0.25">
      <c r="A105" t="s">
        <v>207</v>
      </c>
      <c r="B105" t="s">
        <v>206</v>
      </c>
      <c r="C105">
        <v>1516002</v>
      </c>
      <c r="D105" s="11">
        <v>37682130127084</v>
      </c>
      <c r="E105" t="s">
        <v>55</v>
      </c>
      <c r="F105">
        <v>0</v>
      </c>
      <c r="G105">
        <v>125226</v>
      </c>
      <c r="H105">
        <v>0</v>
      </c>
      <c r="I105">
        <v>0</v>
      </c>
      <c r="J105">
        <v>964881</v>
      </c>
      <c r="K105">
        <v>0</v>
      </c>
      <c r="L105">
        <v>973</v>
      </c>
      <c r="M105">
        <v>0</v>
      </c>
      <c r="N105">
        <v>6089</v>
      </c>
      <c r="O105">
        <v>0</v>
      </c>
      <c r="P105">
        <v>11367</v>
      </c>
      <c r="Q105">
        <v>48031</v>
      </c>
      <c r="R105">
        <v>50076</v>
      </c>
      <c r="S105">
        <v>0</v>
      </c>
      <c r="T105">
        <v>0</v>
      </c>
      <c r="U105">
        <v>9386</v>
      </c>
      <c r="V105">
        <v>0</v>
      </c>
      <c r="W105">
        <v>0</v>
      </c>
      <c r="Y105">
        <f t="shared" si="2"/>
        <v>971943</v>
      </c>
      <c r="Z105">
        <f>VLOOKUP(C105,[2]Sheet1!$B:$K,10,FALSE)</f>
        <v>971943</v>
      </c>
      <c r="AA105" t="b">
        <f t="shared" si="3"/>
        <v>1</v>
      </c>
    </row>
    <row r="106" spans="1:27" x14ac:dyDescent="0.25">
      <c r="A106" t="s">
        <v>208</v>
      </c>
      <c r="B106" t="s">
        <v>206</v>
      </c>
      <c r="C106">
        <v>1920031</v>
      </c>
      <c r="D106" s="11">
        <v>57727020139439</v>
      </c>
      <c r="E106" t="s">
        <v>155</v>
      </c>
      <c r="F106">
        <v>0</v>
      </c>
      <c r="G106">
        <v>96893</v>
      </c>
      <c r="H106">
        <v>0</v>
      </c>
      <c r="I106">
        <v>0</v>
      </c>
      <c r="J106">
        <v>526336</v>
      </c>
      <c r="K106">
        <v>0</v>
      </c>
      <c r="L106">
        <v>472</v>
      </c>
      <c r="M106">
        <v>0</v>
      </c>
      <c r="N106">
        <v>3090</v>
      </c>
      <c r="O106">
        <v>0</v>
      </c>
      <c r="P106">
        <v>7777</v>
      </c>
      <c r="Q106">
        <v>26446</v>
      </c>
      <c r="R106">
        <v>41241</v>
      </c>
      <c r="S106">
        <v>0</v>
      </c>
      <c r="T106">
        <v>0</v>
      </c>
      <c r="U106">
        <v>7730</v>
      </c>
      <c r="V106">
        <v>0</v>
      </c>
      <c r="W106">
        <v>0</v>
      </c>
      <c r="Y106">
        <f t="shared" si="2"/>
        <v>529898</v>
      </c>
      <c r="Z106">
        <f>VLOOKUP(C106,[2]Sheet1!$B:$K,10,FALSE)</f>
        <v>529898</v>
      </c>
      <c r="AA106" t="b">
        <f t="shared" si="3"/>
        <v>1</v>
      </c>
    </row>
    <row r="107" spans="1:27" x14ac:dyDescent="0.25">
      <c r="A107" t="s">
        <v>209</v>
      </c>
      <c r="B107" t="s">
        <v>210</v>
      </c>
      <c r="C107">
        <v>1819034</v>
      </c>
      <c r="D107" s="11">
        <v>50711670138057</v>
      </c>
      <c r="E107" t="s">
        <v>60</v>
      </c>
      <c r="F107">
        <v>18521</v>
      </c>
      <c r="G107">
        <v>92195</v>
      </c>
      <c r="H107">
        <v>0</v>
      </c>
      <c r="I107">
        <v>0</v>
      </c>
      <c r="J107">
        <v>497357</v>
      </c>
      <c r="K107">
        <v>0</v>
      </c>
      <c r="L107">
        <v>0</v>
      </c>
      <c r="M107">
        <v>0</v>
      </c>
      <c r="N107">
        <v>2215</v>
      </c>
      <c r="O107">
        <v>5715.27</v>
      </c>
      <c r="P107">
        <v>0</v>
      </c>
      <c r="Q107">
        <v>8503</v>
      </c>
      <c r="R107">
        <v>46921</v>
      </c>
      <c r="S107">
        <v>0</v>
      </c>
      <c r="T107">
        <v>0</v>
      </c>
      <c r="U107">
        <v>0</v>
      </c>
      <c r="V107">
        <v>0</v>
      </c>
      <c r="W107">
        <v>0</v>
      </c>
      <c r="Y107" s="88">
        <f t="shared" si="2"/>
        <v>505287.27</v>
      </c>
      <c r="Z107">
        <f>VLOOKUP(C107,[2]Sheet1!$B:$K,10,FALSE)</f>
        <v>505287.27</v>
      </c>
      <c r="AA107" t="b">
        <f t="shared" si="3"/>
        <v>1</v>
      </c>
    </row>
    <row r="108" spans="1:27" x14ac:dyDescent="0.25">
      <c r="A108" t="s">
        <v>211</v>
      </c>
      <c r="B108" t="s">
        <v>210</v>
      </c>
      <c r="C108">
        <v>1718027</v>
      </c>
      <c r="D108" s="11">
        <v>1100170136101</v>
      </c>
      <c r="E108" t="s">
        <v>83</v>
      </c>
      <c r="F108">
        <v>18285</v>
      </c>
      <c r="G108">
        <v>75459</v>
      </c>
      <c r="H108">
        <v>0</v>
      </c>
      <c r="I108">
        <v>0</v>
      </c>
      <c r="J108">
        <v>400192</v>
      </c>
      <c r="K108">
        <v>0</v>
      </c>
      <c r="L108">
        <v>0</v>
      </c>
      <c r="M108">
        <v>0</v>
      </c>
      <c r="N108">
        <v>2110</v>
      </c>
      <c r="O108">
        <v>2391.21</v>
      </c>
      <c r="P108">
        <v>0</v>
      </c>
      <c r="Q108">
        <v>22272</v>
      </c>
      <c r="R108">
        <v>37134</v>
      </c>
      <c r="S108">
        <v>0</v>
      </c>
      <c r="T108">
        <v>0</v>
      </c>
      <c r="U108">
        <v>0</v>
      </c>
      <c r="V108">
        <v>0</v>
      </c>
      <c r="W108">
        <v>0</v>
      </c>
      <c r="Y108" s="88">
        <f t="shared" si="2"/>
        <v>404693.21</v>
      </c>
      <c r="Z108">
        <f>VLOOKUP(C108,[2]Sheet1!$B:$K,10,FALSE)</f>
        <v>404693.21</v>
      </c>
      <c r="AA108" t="b">
        <f t="shared" si="3"/>
        <v>1</v>
      </c>
    </row>
    <row r="109" spans="1:27" x14ac:dyDescent="0.25">
      <c r="A109" t="s">
        <v>212</v>
      </c>
      <c r="B109" t="s">
        <v>212</v>
      </c>
      <c r="C109">
        <v>1617016</v>
      </c>
      <c r="D109" s="11">
        <v>7100740134114</v>
      </c>
      <c r="E109" t="s">
        <v>96</v>
      </c>
      <c r="F109">
        <v>2738</v>
      </c>
      <c r="G109">
        <v>64595</v>
      </c>
      <c r="H109">
        <v>0</v>
      </c>
      <c r="I109">
        <v>8194</v>
      </c>
      <c r="J109">
        <v>345413</v>
      </c>
      <c r="K109">
        <v>0</v>
      </c>
      <c r="L109">
        <v>-200</v>
      </c>
      <c r="M109">
        <v>0</v>
      </c>
      <c r="N109">
        <v>2164</v>
      </c>
      <c r="O109">
        <v>0</v>
      </c>
      <c r="P109">
        <v>10021</v>
      </c>
      <c r="Q109">
        <v>44866</v>
      </c>
      <c r="R109">
        <v>19912</v>
      </c>
      <c r="S109">
        <v>0</v>
      </c>
      <c r="T109">
        <v>0</v>
      </c>
      <c r="U109">
        <v>3732</v>
      </c>
      <c r="V109">
        <v>0</v>
      </c>
      <c r="W109">
        <v>0</v>
      </c>
      <c r="Y109">
        <f t="shared" si="2"/>
        <v>347377</v>
      </c>
      <c r="Z109">
        <f>VLOOKUP(C109,[2]Sheet1!$B:$K,10,FALSE)</f>
        <v>347377</v>
      </c>
      <c r="AA109" t="b">
        <f t="shared" si="3"/>
        <v>1</v>
      </c>
    </row>
    <row r="110" spans="1:27" x14ac:dyDescent="0.25">
      <c r="A110" t="s">
        <v>213</v>
      </c>
      <c r="B110" t="s">
        <v>214</v>
      </c>
      <c r="C110">
        <v>1819035</v>
      </c>
      <c r="D110" s="11">
        <v>4100410114991</v>
      </c>
      <c r="E110" t="s">
        <v>60</v>
      </c>
      <c r="F110">
        <v>17755</v>
      </c>
      <c r="G110">
        <v>126107</v>
      </c>
      <c r="H110">
        <v>0</v>
      </c>
      <c r="I110">
        <v>0</v>
      </c>
      <c r="J110">
        <v>667598</v>
      </c>
      <c r="K110">
        <v>0</v>
      </c>
      <c r="L110">
        <v>0</v>
      </c>
      <c r="M110">
        <v>0</v>
      </c>
      <c r="N110">
        <v>4168</v>
      </c>
      <c r="O110">
        <v>42380.09</v>
      </c>
      <c r="P110">
        <v>0</v>
      </c>
      <c r="Q110">
        <v>0</v>
      </c>
      <c r="R110">
        <v>62769</v>
      </c>
      <c r="S110">
        <v>0</v>
      </c>
      <c r="T110">
        <v>0</v>
      </c>
      <c r="U110">
        <v>0</v>
      </c>
      <c r="V110">
        <v>0</v>
      </c>
      <c r="W110">
        <v>0</v>
      </c>
      <c r="Y110">
        <f t="shared" si="2"/>
        <v>714146.09</v>
      </c>
      <c r="Z110">
        <f>VLOOKUP(C110,[2]Sheet1!$B:$K,10,FALSE)</f>
        <v>714146.09</v>
      </c>
      <c r="AA110" t="b">
        <f t="shared" si="3"/>
        <v>1</v>
      </c>
    </row>
    <row r="111" spans="1:27" x14ac:dyDescent="0.25">
      <c r="A111" t="s">
        <v>215</v>
      </c>
      <c r="B111" t="s">
        <v>215</v>
      </c>
      <c r="C111">
        <v>1920022</v>
      </c>
      <c r="D111" s="11">
        <v>9618380139006</v>
      </c>
      <c r="E111" t="s">
        <v>155</v>
      </c>
      <c r="F111">
        <v>94110</v>
      </c>
      <c r="G111">
        <v>355126</v>
      </c>
      <c r="H111">
        <v>0</v>
      </c>
      <c r="I111">
        <v>0</v>
      </c>
      <c r="J111">
        <v>2195416</v>
      </c>
      <c r="K111">
        <v>0</v>
      </c>
      <c r="L111">
        <v>0</v>
      </c>
      <c r="M111">
        <v>0</v>
      </c>
      <c r="N111">
        <v>12153</v>
      </c>
      <c r="O111">
        <v>172043.28</v>
      </c>
      <c r="P111">
        <v>33502</v>
      </c>
      <c r="Q111">
        <v>106356</v>
      </c>
      <c r="R111">
        <v>175343</v>
      </c>
      <c r="S111">
        <v>0</v>
      </c>
      <c r="T111">
        <v>0</v>
      </c>
      <c r="U111">
        <v>32866</v>
      </c>
      <c r="V111">
        <v>0</v>
      </c>
      <c r="W111">
        <v>0</v>
      </c>
      <c r="Y111">
        <f t="shared" si="2"/>
        <v>2379612.2799999998</v>
      </c>
      <c r="Z111">
        <f>VLOOKUP(C111,[2]Sheet1!$B:$K,10,FALSE)</f>
        <v>2379612.2799999998</v>
      </c>
      <c r="AA111" t="b">
        <f t="shared" si="3"/>
        <v>1</v>
      </c>
    </row>
    <row r="112" spans="1:27" x14ac:dyDescent="0.25">
      <c r="A112" t="s">
        <v>216</v>
      </c>
      <c r="B112" t="s">
        <v>216</v>
      </c>
      <c r="C112">
        <v>2021024</v>
      </c>
      <c r="D112" s="11" t="s">
        <v>217</v>
      </c>
      <c r="E112" t="s">
        <v>125</v>
      </c>
      <c r="F112">
        <v>15633</v>
      </c>
      <c r="G112">
        <v>59163</v>
      </c>
      <c r="H112">
        <v>0</v>
      </c>
      <c r="I112">
        <v>0</v>
      </c>
      <c r="J112">
        <v>316484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30041</v>
      </c>
      <c r="S112">
        <v>0</v>
      </c>
      <c r="T112">
        <v>4668</v>
      </c>
      <c r="U112">
        <v>0</v>
      </c>
      <c r="V112">
        <v>0</v>
      </c>
      <c r="W112">
        <v>0</v>
      </c>
      <c r="Y112">
        <f t="shared" si="2"/>
        <v>316484</v>
      </c>
      <c r="Z112">
        <f>VLOOKUP(C112,[2]Sheet1!$B:$K,10,FALSE)</f>
        <v>316484</v>
      </c>
      <c r="AA112" t="b">
        <f t="shared" si="3"/>
        <v>1</v>
      </c>
    </row>
    <row r="113" spans="1:27" x14ac:dyDescent="0.25">
      <c r="A113" t="s">
        <v>218</v>
      </c>
      <c r="B113" t="s">
        <v>219</v>
      </c>
      <c r="C113">
        <v>1516014</v>
      </c>
      <c r="D113" s="11">
        <v>19768690131128</v>
      </c>
      <c r="E113" t="s">
        <v>55</v>
      </c>
      <c r="F113">
        <v>0</v>
      </c>
      <c r="G113">
        <v>77367</v>
      </c>
      <c r="H113">
        <v>0</v>
      </c>
      <c r="I113">
        <v>64999</v>
      </c>
      <c r="J113">
        <v>439126</v>
      </c>
      <c r="K113">
        <v>0</v>
      </c>
      <c r="L113">
        <v>-78</v>
      </c>
      <c r="M113">
        <v>0</v>
      </c>
      <c r="N113">
        <v>2345</v>
      </c>
      <c r="O113">
        <v>8834.76</v>
      </c>
      <c r="P113">
        <v>0</v>
      </c>
      <c r="Q113">
        <v>0</v>
      </c>
      <c r="R113">
        <v>31239</v>
      </c>
      <c r="S113">
        <v>0</v>
      </c>
      <c r="T113">
        <v>0</v>
      </c>
      <c r="U113">
        <v>5855</v>
      </c>
      <c r="V113">
        <v>0</v>
      </c>
      <c r="W113">
        <v>0</v>
      </c>
      <c r="Y113" s="88">
        <f t="shared" si="2"/>
        <v>450227.76</v>
      </c>
      <c r="Z113">
        <f>VLOOKUP(C113,[2]Sheet1!$B:$K,10,FALSE)</f>
        <v>450227.76</v>
      </c>
      <c r="AA113" t="b">
        <f t="shared" si="3"/>
        <v>1</v>
      </c>
    </row>
    <row r="114" spans="1:27" x14ac:dyDescent="0.25">
      <c r="A114" t="s">
        <v>220</v>
      </c>
      <c r="B114" t="s">
        <v>219</v>
      </c>
      <c r="C114">
        <v>2122004</v>
      </c>
      <c r="D114" s="11" t="s">
        <v>221</v>
      </c>
      <c r="E114" t="s">
        <v>58</v>
      </c>
      <c r="F114">
        <v>0</v>
      </c>
      <c r="G114">
        <v>96746</v>
      </c>
      <c r="H114">
        <v>0</v>
      </c>
      <c r="I114">
        <v>0</v>
      </c>
      <c r="J114">
        <v>613071</v>
      </c>
      <c r="K114">
        <v>0</v>
      </c>
      <c r="L114">
        <v>0</v>
      </c>
      <c r="M114">
        <v>0</v>
      </c>
      <c r="N114">
        <v>0</v>
      </c>
      <c r="O114">
        <v>15319.12</v>
      </c>
      <c r="P114">
        <v>0</v>
      </c>
      <c r="Q114">
        <v>0</v>
      </c>
      <c r="R114">
        <v>48667</v>
      </c>
      <c r="S114">
        <v>0</v>
      </c>
      <c r="T114">
        <v>0</v>
      </c>
      <c r="U114">
        <v>9122</v>
      </c>
      <c r="V114">
        <v>0</v>
      </c>
      <c r="W114">
        <v>0</v>
      </c>
      <c r="Y114" s="88">
        <f t="shared" si="2"/>
        <v>628390.12</v>
      </c>
      <c r="Z114">
        <f>VLOOKUP(C114,[2]Sheet1!$B:$K,10,FALSE)</f>
        <v>628390.12</v>
      </c>
      <c r="AA114" t="b">
        <f t="shared" si="3"/>
        <v>1</v>
      </c>
    </row>
    <row r="115" spans="1:27" x14ac:dyDescent="0.25">
      <c r="A115" t="s">
        <v>222</v>
      </c>
      <c r="B115" t="s">
        <v>219</v>
      </c>
      <c r="C115">
        <v>2021012</v>
      </c>
      <c r="D115" s="11" t="s">
        <v>223</v>
      </c>
      <c r="E115" t="s">
        <v>125</v>
      </c>
      <c r="F115">
        <v>0</v>
      </c>
      <c r="G115">
        <v>80010</v>
      </c>
      <c r="H115">
        <v>0</v>
      </c>
      <c r="I115">
        <v>6981</v>
      </c>
      <c r="J115">
        <v>456688</v>
      </c>
      <c r="K115">
        <v>0</v>
      </c>
      <c r="L115">
        <v>644</v>
      </c>
      <c r="M115">
        <v>0</v>
      </c>
      <c r="N115">
        <v>0</v>
      </c>
      <c r="O115">
        <v>9112.7000000000007</v>
      </c>
      <c r="P115">
        <v>5833</v>
      </c>
      <c r="Q115">
        <v>0</v>
      </c>
      <c r="R115">
        <v>31475</v>
      </c>
      <c r="S115">
        <v>0</v>
      </c>
      <c r="T115">
        <v>0</v>
      </c>
      <c r="U115">
        <v>5900</v>
      </c>
      <c r="V115">
        <v>0</v>
      </c>
      <c r="W115">
        <v>0</v>
      </c>
      <c r="Y115">
        <f t="shared" si="2"/>
        <v>466444.7</v>
      </c>
      <c r="Z115">
        <f>VLOOKUP(C115,[2]Sheet1!$B:$K,10,FALSE)</f>
        <v>466444.7</v>
      </c>
      <c r="AA115" t="b">
        <f t="shared" si="3"/>
        <v>1</v>
      </c>
    </row>
    <row r="116" spans="1:27" x14ac:dyDescent="0.25">
      <c r="A116" t="s">
        <v>224</v>
      </c>
      <c r="B116" t="s">
        <v>219</v>
      </c>
      <c r="C116">
        <v>1617018</v>
      </c>
      <c r="D116" s="11">
        <v>19768690119016</v>
      </c>
      <c r="E116" t="s">
        <v>96</v>
      </c>
      <c r="F116">
        <v>0</v>
      </c>
      <c r="G116">
        <v>83093</v>
      </c>
      <c r="H116">
        <v>0</v>
      </c>
      <c r="I116">
        <v>0</v>
      </c>
      <c r="J116">
        <v>441873</v>
      </c>
      <c r="K116">
        <v>0</v>
      </c>
      <c r="L116">
        <v>0</v>
      </c>
      <c r="M116">
        <v>0</v>
      </c>
      <c r="N116">
        <v>2793</v>
      </c>
      <c r="O116">
        <v>0</v>
      </c>
      <c r="P116">
        <v>8376</v>
      </c>
      <c r="Q116">
        <v>0</v>
      </c>
      <c r="R116">
        <v>32783</v>
      </c>
      <c r="S116">
        <v>0</v>
      </c>
      <c r="T116">
        <v>0</v>
      </c>
      <c r="U116">
        <v>6144</v>
      </c>
      <c r="V116">
        <v>0</v>
      </c>
      <c r="W116">
        <v>0</v>
      </c>
      <c r="Y116">
        <f t="shared" si="2"/>
        <v>444666</v>
      </c>
      <c r="Z116">
        <f>VLOOKUP(C116,[2]Sheet1!$B:$K,10,FALSE)</f>
        <v>444666</v>
      </c>
      <c r="AA116" t="b">
        <f t="shared" si="3"/>
        <v>1</v>
      </c>
    </row>
    <row r="117" spans="1:27" x14ac:dyDescent="0.25">
      <c r="A117" t="s">
        <v>225</v>
      </c>
      <c r="B117" t="s">
        <v>225</v>
      </c>
      <c r="C117">
        <v>910009</v>
      </c>
      <c r="D117" s="11">
        <v>37683386039457</v>
      </c>
      <c r="E117" t="s">
        <v>102</v>
      </c>
      <c r="F117">
        <v>0</v>
      </c>
      <c r="G117">
        <v>76046</v>
      </c>
      <c r="H117">
        <v>0</v>
      </c>
      <c r="I117">
        <v>84702</v>
      </c>
      <c r="J117">
        <v>482825</v>
      </c>
      <c r="K117">
        <v>0</v>
      </c>
      <c r="L117">
        <v>-2703</v>
      </c>
      <c r="M117">
        <v>0</v>
      </c>
      <c r="N117">
        <v>3049</v>
      </c>
      <c r="O117">
        <v>0</v>
      </c>
      <c r="P117">
        <v>0</v>
      </c>
      <c r="Q117">
        <v>0</v>
      </c>
      <c r="R117">
        <v>26444</v>
      </c>
      <c r="S117">
        <v>0</v>
      </c>
      <c r="T117">
        <v>0</v>
      </c>
      <c r="U117">
        <v>4957</v>
      </c>
      <c r="V117">
        <v>0</v>
      </c>
      <c r="W117">
        <v>0</v>
      </c>
      <c r="Y117">
        <f t="shared" si="2"/>
        <v>483171</v>
      </c>
      <c r="Z117">
        <f>VLOOKUP(C117,[2]Sheet1!$B:$K,10,FALSE)</f>
        <v>483171</v>
      </c>
      <c r="AA117" t="b">
        <f t="shared" si="3"/>
        <v>1</v>
      </c>
    </row>
    <row r="118" spans="1:27" x14ac:dyDescent="0.25">
      <c r="A118" t="s">
        <v>226</v>
      </c>
      <c r="B118" t="s">
        <v>227</v>
      </c>
      <c r="C118">
        <v>1617019</v>
      </c>
      <c r="D118" s="11">
        <v>39686276119309</v>
      </c>
      <c r="E118" t="s">
        <v>96</v>
      </c>
      <c r="F118">
        <v>32851</v>
      </c>
      <c r="G118">
        <v>126548</v>
      </c>
      <c r="H118">
        <v>0</v>
      </c>
      <c r="I118">
        <v>0</v>
      </c>
      <c r="J118">
        <v>628299</v>
      </c>
      <c r="K118">
        <v>0</v>
      </c>
      <c r="L118">
        <v>0</v>
      </c>
      <c r="M118">
        <v>0</v>
      </c>
      <c r="N118">
        <v>3540</v>
      </c>
      <c r="O118">
        <v>0</v>
      </c>
      <c r="P118">
        <v>19351</v>
      </c>
      <c r="Q118">
        <v>51051</v>
      </c>
      <c r="R118">
        <v>57758</v>
      </c>
      <c r="S118">
        <v>0</v>
      </c>
      <c r="T118">
        <v>0</v>
      </c>
      <c r="U118">
        <v>0</v>
      </c>
      <c r="V118">
        <v>0</v>
      </c>
      <c r="W118">
        <v>0</v>
      </c>
      <c r="Y118">
        <f t="shared" si="2"/>
        <v>631839</v>
      </c>
      <c r="Z118">
        <f>VLOOKUP(C118,[2]Sheet1!$B:$K,10,FALSE)</f>
        <v>631839</v>
      </c>
      <c r="AA118" t="b">
        <f t="shared" si="3"/>
        <v>1</v>
      </c>
    </row>
    <row r="119" spans="1:27" x14ac:dyDescent="0.25">
      <c r="A119" t="s">
        <v>228</v>
      </c>
      <c r="B119" t="s">
        <v>227</v>
      </c>
      <c r="C119">
        <v>1718033</v>
      </c>
      <c r="D119" s="11">
        <v>39686270136135</v>
      </c>
      <c r="E119" t="s">
        <v>83</v>
      </c>
      <c r="F119">
        <v>8570</v>
      </c>
      <c r="G119">
        <v>31563</v>
      </c>
      <c r="H119">
        <v>0</v>
      </c>
      <c r="I119">
        <v>0</v>
      </c>
      <c r="J119">
        <v>203781</v>
      </c>
      <c r="K119">
        <v>0</v>
      </c>
      <c r="L119">
        <v>322</v>
      </c>
      <c r="M119">
        <v>0</v>
      </c>
      <c r="N119">
        <v>802</v>
      </c>
      <c r="O119">
        <v>0</v>
      </c>
      <c r="P119">
        <v>1139</v>
      </c>
      <c r="Q119">
        <v>4875</v>
      </c>
      <c r="R119">
        <v>19207</v>
      </c>
      <c r="S119">
        <v>0</v>
      </c>
      <c r="T119">
        <v>0</v>
      </c>
      <c r="U119">
        <v>0</v>
      </c>
      <c r="V119">
        <v>0</v>
      </c>
      <c r="W119">
        <v>0</v>
      </c>
      <c r="Y119">
        <f t="shared" si="2"/>
        <v>204905</v>
      </c>
      <c r="Z119">
        <f>VLOOKUP(C119,[2]Sheet1!$B:$K,10,FALSE)</f>
        <v>204905</v>
      </c>
      <c r="AA119" t="b">
        <f t="shared" si="3"/>
        <v>1</v>
      </c>
    </row>
    <row r="120" spans="1:27" x14ac:dyDescent="0.25">
      <c r="A120" t="s">
        <v>229</v>
      </c>
      <c r="B120" t="s">
        <v>227</v>
      </c>
      <c r="C120">
        <v>1415013</v>
      </c>
      <c r="D120" s="11">
        <v>39686270129890</v>
      </c>
      <c r="E120" t="s">
        <v>53</v>
      </c>
      <c r="F120">
        <v>10593</v>
      </c>
      <c r="G120">
        <v>43602</v>
      </c>
      <c r="H120">
        <v>0</v>
      </c>
      <c r="I120">
        <v>0</v>
      </c>
      <c r="J120">
        <v>241750</v>
      </c>
      <c r="K120">
        <v>0</v>
      </c>
      <c r="L120">
        <v>0</v>
      </c>
      <c r="M120">
        <v>0</v>
      </c>
      <c r="N120">
        <v>1202</v>
      </c>
      <c r="O120">
        <v>0</v>
      </c>
      <c r="P120">
        <v>2872</v>
      </c>
      <c r="Q120">
        <v>9195</v>
      </c>
      <c r="R120">
        <v>19135</v>
      </c>
      <c r="S120">
        <v>0</v>
      </c>
      <c r="T120">
        <v>0</v>
      </c>
      <c r="U120">
        <v>0</v>
      </c>
      <c r="V120">
        <v>0</v>
      </c>
      <c r="W120">
        <v>0</v>
      </c>
      <c r="Y120">
        <f t="shared" si="2"/>
        <v>242952</v>
      </c>
      <c r="Z120">
        <f>VLOOKUP(C120,[2]Sheet1!$B:$K,10,FALSE)</f>
        <v>242952</v>
      </c>
      <c r="AA120" t="b">
        <f t="shared" si="3"/>
        <v>1</v>
      </c>
    </row>
    <row r="121" spans="1:27" x14ac:dyDescent="0.25">
      <c r="A121" t="s">
        <v>230</v>
      </c>
      <c r="B121" t="s">
        <v>227</v>
      </c>
      <c r="C121">
        <v>1718034</v>
      </c>
      <c r="D121" s="11">
        <v>39686270136028</v>
      </c>
      <c r="E121" t="s">
        <v>83</v>
      </c>
      <c r="F121">
        <v>7578</v>
      </c>
      <c r="G121">
        <v>24076</v>
      </c>
      <c r="H121">
        <v>0</v>
      </c>
      <c r="I121">
        <v>0</v>
      </c>
      <c r="J121">
        <v>180216</v>
      </c>
      <c r="K121">
        <v>0</v>
      </c>
      <c r="L121">
        <v>0</v>
      </c>
      <c r="M121">
        <v>0</v>
      </c>
      <c r="N121">
        <v>1137</v>
      </c>
      <c r="O121">
        <v>0</v>
      </c>
      <c r="P121">
        <v>602</v>
      </c>
      <c r="Q121">
        <v>1735</v>
      </c>
      <c r="R121">
        <v>9631</v>
      </c>
      <c r="S121">
        <v>0</v>
      </c>
      <c r="T121">
        <v>0</v>
      </c>
      <c r="U121">
        <v>0</v>
      </c>
      <c r="V121">
        <v>0</v>
      </c>
      <c r="W121">
        <v>0</v>
      </c>
      <c r="Y121">
        <f t="shared" si="2"/>
        <v>181353</v>
      </c>
      <c r="Z121">
        <f>VLOOKUP(C121,[2]Sheet1!$B:$K,10,FALSE)</f>
        <v>181353</v>
      </c>
      <c r="AA121" t="b">
        <f t="shared" si="3"/>
        <v>1</v>
      </c>
    </row>
    <row r="122" spans="1:27" x14ac:dyDescent="0.25">
      <c r="A122" t="s">
        <v>231</v>
      </c>
      <c r="B122" t="s">
        <v>227</v>
      </c>
      <c r="C122">
        <v>1617027</v>
      </c>
      <c r="D122" s="11">
        <v>39686270117796</v>
      </c>
      <c r="E122" t="s">
        <v>96</v>
      </c>
      <c r="F122">
        <v>9403</v>
      </c>
      <c r="G122">
        <v>32151</v>
      </c>
      <c r="H122">
        <v>0</v>
      </c>
      <c r="I122">
        <v>0</v>
      </c>
      <c r="J122">
        <v>176084</v>
      </c>
      <c r="K122">
        <v>0</v>
      </c>
      <c r="L122">
        <v>0</v>
      </c>
      <c r="M122">
        <v>0</v>
      </c>
      <c r="N122">
        <v>1113</v>
      </c>
      <c r="O122">
        <v>0</v>
      </c>
      <c r="P122">
        <v>2599</v>
      </c>
      <c r="Q122">
        <v>17580</v>
      </c>
      <c r="R122">
        <v>16350</v>
      </c>
      <c r="S122">
        <v>0</v>
      </c>
      <c r="T122">
        <v>0</v>
      </c>
      <c r="U122">
        <v>0</v>
      </c>
      <c r="V122">
        <v>0</v>
      </c>
      <c r="W122">
        <v>0</v>
      </c>
      <c r="Y122">
        <f t="shared" si="2"/>
        <v>177197</v>
      </c>
      <c r="Z122">
        <f>VLOOKUP(C122,[2]Sheet1!$B:$K,10,FALSE)</f>
        <v>177197</v>
      </c>
      <c r="AA122" t="b">
        <f t="shared" si="3"/>
        <v>1</v>
      </c>
    </row>
    <row r="123" spans="1:27" x14ac:dyDescent="0.25">
      <c r="A123" t="s">
        <v>232</v>
      </c>
      <c r="B123" t="s">
        <v>232</v>
      </c>
      <c r="C123">
        <v>1011023</v>
      </c>
      <c r="D123" s="11">
        <v>48705320122267</v>
      </c>
      <c r="E123" t="s">
        <v>76</v>
      </c>
      <c r="F123">
        <v>0</v>
      </c>
      <c r="G123">
        <v>64301</v>
      </c>
      <c r="H123">
        <v>0</v>
      </c>
      <c r="I123">
        <v>0</v>
      </c>
      <c r="J123">
        <v>338431</v>
      </c>
      <c r="K123">
        <v>0</v>
      </c>
      <c r="L123">
        <v>0</v>
      </c>
      <c r="M123">
        <v>0</v>
      </c>
      <c r="N123">
        <v>2078</v>
      </c>
      <c r="O123">
        <v>7918</v>
      </c>
      <c r="P123">
        <v>0</v>
      </c>
      <c r="Q123">
        <v>0</v>
      </c>
      <c r="R123">
        <v>26892</v>
      </c>
      <c r="S123">
        <v>0</v>
      </c>
      <c r="T123">
        <v>0</v>
      </c>
      <c r="U123">
        <v>5040</v>
      </c>
      <c r="V123">
        <v>0</v>
      </c>
      <c r="W123">
        <v>0</v>
      </c>
      <c r="Y123">
        <f t="shared" si="2"/>
        <v>348427</v>
      </c>
      <c r="Z123">
        <f>VLOOKUP(C123,[2]Sheet1!$B:$K,10,FALSE)</f>
        <v>348427</v>
      </c>
      <c r="AA123" t="b">
        <f t="shared" si="3"/>
        <v>1</v>
      </c>
    </row>
    <row r="124" spans="1:27" x14ac:dyDescent="0.25">
      <c r="A124" t="s">
        <v>233</v>
      </c>
      <c r="B124" t="s">
        <v>233</v>
      </c>
      <c r="C124">
        <v>1819089</v>
      </c>
      <c r="D124" s="11">
        <v>37103710138594</v>
      </c>
      <c r="E124" t="s">
        <v>60</v>
      </c>
      <c r="F124">
        <v>10197</v>
      </c>
      <c r="G124">
        <v>35234</v>
      </c>
      <c r="H124">
        <v>0</v>
      </c>
      <c r="I124">
        <v>0</v>
      </c>
      <c r="J124">
        <v>193282</v>
      </c>
      <c r="K124">
        <v>0</v>
      </c>
      <c r="L124">
        <v>0</v>
      </c>
      <c r="M124">
        <v>0</v>
      </c>
      <c r="N124">
        <v>1222</v>
      </c>
      <c r="O124">
        <v>0</v>
      </c>
      <c r="P124">
        <v>3440</v>
      </c>
      <c r="Q124">
        <v>0</v>
      </c>
      <c r="R124">
        <v>16270</v>
      </c>
      <c r="S124">
        <v>0</v>
      </c>
      <c r="T124">
        <v>0</v>
      </c>
      <c r="U124">
        <v>0</v>
      </c>
      <c r="V124">
        <v>0</v>
      </c>
      <c r="W124">
        <v>0</v>
      </c>
      <c r="Y124">
        <f t="shared" si="2"/>
        <v>194504</v>
      </c>
      <c r="Z124">
        <f>VLOOKUP(C124,[2]Sheet1!$B:$K,10,FALSE)</f>
        <v>194504</v>
      </c>
      <c r="AA124" t="b">
        <f t="shared" si="3"/>
        <v>1</v>
      </c>
    </row>
    <row r="125" spans="1:27" x14ac:dyDescent="0.25">
      <c r="A125" t="s">
        <v>234</v>
      </c>
      <c r="B125" t="s">
        <v>234</v>
      </c>
      <c r="C125">
        <v>1415015</v>
      </c>
      <c r="D125" s="11">
        <v>37683380127647</v>
      </c>
      <c r="E125" t="s">
        <v>53</v>
      </c>
      <c r="F125">
        <v>0</v>
      </c>
      <c r="G125">
        <v>60631</v>
      </c>
      <c r="H125">
        <v>0</v>
      </c>
      <c r="I125">
        <v>0</v>
      </c>
      <c r="J125">
        <v>312205</v>
      </c>
      <c r="K125">
        <v>0</v>
      </c>
      <c r="L125">
        <v>-14</v>
      </c>
      <c r="M125">
        <v>0</v>
      </c>
      <c r="N125">
        <v>1927</v>
      </c>
      <c r="O125">
        <v>0</v>
      </c>
      <c r="P125">
        <v>0</v>
      </c>
      <c r="Q125">
        <v>0</v>
      </c>
      <c r="R125">
        <v>22140</v>
      </c>
      <c r="S125">
        <v>0</v>
      </c>
      <c r="T125">
        <v>0</v>
      </c>
      <c r="U125">
        <v>4150</v>
      </c>
      <c r="V125">
        <v>0</v>
      </c>
      <c r="W125">
        <v>0</v>
      </c>
      <c r="Y125">
        <f t="shared" si="2"/>
        <v>314118</v>
      </c>
      <c r="Z125">
        <f>VLOOKUP(C125,[2]Sheet1!$B:$K,10,FALSE)</f>
        <v>314118</v>
      </c>
      <c r="AA125" t="b">
        <f t="shared" si="3"/>
        <v>1</v>
      </c>
    </row>
    <row r="126" spans="1:27" x14ac:dyDescent="0.25">
      <c r="A126" t="s">
        <v>235</v>
      </c>
      <c r="B126" t="s">
        <v>235</v>
      </c>
      <c r="C126">
        <v>1415016</v>
      </c>
      <c r="D126" s="11">
        <v>1612590129932</v>
      </c>
      <c r="E126" t="s">
        <v>53</v>
      </c>
      <c r="F126">
        <v>24996</v>
      </c>
      <c r="G126">
        <v>82652</v>
      </c>
      <c r="H126">
        <v>0</v>
      </c>
      <c r="I126">
        <v>12370</v>
      </c>
      <c r="J126">
        <v>472851</v>
      </c>
      <c r="K126">
        <v>0</v>
      </c>
      <c r="L126">
        <v>-265</v>
      </c>
      <c r="M126">
        <v>0</v>
      </c>
      <c r="N126">
        <v>2968</v>
      </c>
      <c r="O126">
        <v>0</v>
      </c>
      <c r="P126">
        <v>15405</v>
      </c>
      <c r="Q126">
        <v>0</v>
      </c>
      <c r="R126">
        <v>31580</v>
      </c>
      <c r="S126">
        <v>0</v>
      </c>
      <c r="T126">
        <v>0</v>
      </c>
      <c r="U126">
        <v>5919</v>
      </c>
      <c r="V126">
        <v>0</v>
      </c>
      <c r="W126">
        <v>0</v>
      </c>
      <c r="Y126">
        <f t="shared" si="2"/>
        <v>475554</v>
      </c>
      <c r="Z126">
        <f>VLOOKUP(C126,[2]Sheet1!$B:$K,10,FALSE)</f>
        <v>475554</v>
      </c>
      <c r="AA126" t="b">
        <f t="shared" si="3"/>
        <v>1</v>
      </c>
    </row>
    <row r="127" spans="1:27" x14ac:dyDescent="0.25">
      <c r="A127" t="s">
        <v>236</v>
      </c>
      <c r="B127" t="s">
        <v>237</v>
      </c>
      <c r="C127">
        <v>1617004</v>
      </c>
      <c r="D127" s="11">
        <v>30103060133983</v>
      </c>
      <c r="E127" t="s">
        <v>96</v>
      </c>
      <c r="F127">
        <v>0</v>
      </c>
      <c r="G127">
        <v>52997</v>
      </c>
      <c r="H127">
        <v>0</v>
      </c>
      <c r="I127">
        <v>0</v>
      </c>
      <c r="J127">
        <v>276196</v>
      </c>
      <c r="K127">
        <v>0</v>
      </c>
      <c r="L127">
        <v>5119</v>
      </c>
      <c r="M127">
        <v>0</v>
      </c>
      <c r="N127">
        <v>1556</v>
      </c>
      <c r="O127">
        <v>0</v>
      </c>
      <c r="P127">
        <v>0</v>
      </c>
      <c r="Q127">
        <v>24611</v>
      </c>
      <c r="R127">
        <v>21947</v>
      </c>
      <c r="S127">
        <v>0</v>
      </c>
      <c r="T127">
        <v>0</v>
      </c>
      <c r="U127">
        <v>4114</v>
      </c>
      <c r="V127">
        <v>0</v>
      </c>
      <c r="W127">
        <v>0</v>
      </c>
      <c r="Y127">
        <f t="shared" si="2"/>
        <v>282871</v>
      </c>
      <c r="Z127">
        <f>VLOOKUP(C127,[2]Sheet1!$B:$K,10,FALSE)</f>
        <v>282871</v>
      </c>
      <c r="AA127" t="b">
        <f t="shared" si="3"/>
        <v>1</v>
      </c>
    </row>
    <row r="128" spans="1:27" x14ac:dyDescent="0.25">
      <c r="A128" t="s">
        <v>238</v>
      </c>
      <c r="B128" t="s">
        <v>239</v>
      </c>
      <c r="C128">
        <v>1213006</v>
      </c>
      <c r="D128" s="11">
        <v>1612590111476</v>
      </c>
      <c r="E128" t="s">
        <v>49</v>
      </c>
      <c r="F128">
        <v>0</v>
      </c>
      <c r="G128">
        <v>80450</v>
      </c>
      <c r="H128">
        <v>0</v>
      </c>
      <c r="I128">
        <v>0</v>
      </c>
      <c r="J128">
        <v>486042</v>
      </c>
      <c r="K128">
        <v>0</v>
      </c>
      <c r="L128">
        <v>29</v>
      </c>
      <c r="M128">
        <v>0</v>
      </c>
      <c r="N128">
        <v>3071</v>
      </c>
      <c r="O128">
        <v>59550</v>
      </c>
      <c r="P128">
        <v>7927</v>
      </c>
      <c r="Q128">
        <v>35491</v>
      </c>
      <c r="R128">
        <v>38680</v>
      </c>
      <c r="S128">
        <v>0</v>
      </c>
      <c r="T128">
        <v>0</v>
      </c>
      <c r="U128">
        <v>0</v>
      </c>
      <c r="V128">
        <v>0</v>
      </c>
      <c r="W128">
        <v>0</v>
      </c>
      <c r="Y128" s="88">
        <f t="shared" si="2"/>
        <v>548692</v>
      </c>
      <c r="Z128">
        <f>VLOOKUP(C128,[2]Sheet1!$B:$K,10,FALSE)</f>
        <v>548692</v>
      </c>
      <c r="AA128" t="b">
        <f t="shared" si="3"/>
        <v>1</v>
      </c>
    </row>
    <row r="129" spans="1:27" x14ac:dyDescent="0.25">
      <c r="A129" t="s">
        <v>240</v>
      </c>
      <c r="B129" t="s">
        <v>239</v>
      </c>
      <c r="C129">
        <v>1213007</v>
      </c>
      <c r="D129" s="11">
        <v>1612596118608</v>
      </c>
      <c r="E129" t="s">
        <v>49</v>
      </c>
      <c r="F129">
        <v>0</v>
      </c>
      <c r="G129">
        <v>72816</v>
      </c>
      <c r="H129">
        <v>0</v>
      </c>
      <c r="I129">
        <v>0</v>
      </c>
      <c r="J129">
        <v>376442</v>
      </c>
      <c r="K129">
        <v>0</v>
      </c>
      <c r="L129">
        <v>92</v>
      </c>
      <c r="M129">
        <v>0</v>
      </c>
      <c r="N129">
        <v>2380</v>
      </c>
      <c r="O129">
        <v>0</v>
      </c>
      <c r="P129">
        <v>7777</v>
      </c>
      <c r="Q129">
        <v>34821</v>
      </c>
      <c r="R129">
        <v>33891</v>
      </c>
      <c r="S129">
        <v>0</v>
      </c>
      <c r="T129">
        <v>0</v>
      </c>
      <c r="U129">
        <v>0</v>
      </c>
      <c r="V129">
        <v>0</v>
      </c>
      <c r="W129">
        <v>0</v>
      </c>
      <c r="Y129">
        <f t="shared" si="2"/>
        <v>378914</v>
      </c>
      <c r="Z129">
        <f>VLOOKUP(C129,[2]Sheet1!$B:$K,10,FALSE)</f>
        <v>378914</v>
      </c>
      <c r="AA129" t="b">
        <f t="shared" si="3"/>
        <v>1</v>
      </c>
    </row>
    <row r="130" spans="1:27" x14ac:dyDescent="0.25">
      <c r="A130" t="s">
        <v>241</v>
      </c>
      <c r="B130" t="s">
        <v>239</v>
      </c>
      <c r="C130">
        <v>1112006</v>
      </c>
      <c r="D130" s="11">
        <v>1100176001788</v>
      </c>
      <c r="E130" t="s">
        <v>51</v>
      </c>
      <c r="F130">
        <v>0</v>
      </c>
      <c r="G130">
        <v>75752</v>
      </c>
      <c r="H130">
        <v>0</v>
      </c>
      <c r="I130">
        <v>0</v>
      </c>
      <c r="J130">
        <v>441115</v>
      </c>
      <c r="K130">
        <v>0</v>
      </c>
      <c r="L130">
        <v>0</v>
      </c>
      <c r="M130">
        <v>0</v>
      </c>
      <c r="N130">
        <v>2787</v>
      </c>
      <c r="O130">
        <v>0</v>
      </c>
      <c r="P130">
        <v>3914</v>
      </c>
      <c r="Q130">
        <v>36830</v>
      </c>
      <c r="R130">
        <v>33284</v>
      </c>
      <c r="S130">
        <v>0</v>
      </c>
      <c r="T130">
        <v>0</v>
      </c>
      <c r="U130">
        <v>0</v>
      </c>
      <c r="V130">
        <v>0</v>
      </c>
      <c r="W130">
        <v>0</v>
      </c>
      <c r="Y130">
        <f t="shared" si="2"/>
        <v>443902</v>
      </c>
      <c r="Z130">
        <f>VLOOKUP(C130,[2]Sheet1!$B:$K,10,FALSE)</f>
        <v>443902</v>
      </c>
      <c r="AA130" t="b">
        <f t="shared" si="3"/>
        <v>1</v>
      </c>
    </row>
    <row r="131" spans="1:27" x14ac:dyDescent="0.25">
      <c r="A131" t="s">
        <v>242</v>
      </c>
      <c r="B131" t="s">
        <v>239</v>
      </c>
      <c r="C131">
        <v>1819084</v>
      </c>
      <c r="D131" s="11">
        <v>1771800138289</v>
      </c>
      <c r="E131" t="s">
        <v>60</v>
      </c>
      <c r="F131">
        <v>0</v>
      </c>
      <c r="G131">
        <v>33325</v>
      </c>
      <c r="H131">
        <v>0</v>
      </c>
      <c r="I131">
        <v>75026</v>
      </c>
      <c r="J131">
        <v>202814</v>
      </c>
      <c r="K131">
        <v>0</v>
      </c>
      <c r="L131">
        <v>-64</v>
      </c>
      <c r="M131">
        <v>0</v>
      </c>
      <c r="N131">
        <v>476</v>
      </c>
      <c r="O131">
        <v>0</v>
      </c>
      <c r="P131">
        <v>0</v>
      </c>
      <c r="Q131">
        <v>17411</v>
      </c>
      <c r="R131">
        <v>19121</v>
      </c>
      <c r="S131">
        <v>0</v>
      </c>
      <c r="T131">
        <v>0</v>
      </c>
      <c r="U131">
        <v>0</v>
      </c>
      <c r="V131">
        <v>0</v>
      </c>
      <c r="W131">
        <v>0</v>
      </c>
      <c r="Y131">
        <f t="shared" si="2"/>
        <v>203226</v>
      </c>
      <c r="Z131">
        <f>VLOOKUP(C131,[2]Sheet1!$B:$K,10,FALSE)</f>
        <v>203226</v>
      </c>
      <c r="AA131" t="b">
        <f t="shared" si="3"/>
        <v>1</v>
      </c>
    </row>
    <row r="132" spans="1:27" x14ac:dyDescent="0.25">
      <c r="A132" t="s">
        <v>243</v>
      </c>
      <c r="B132" t="s">
        <v>239</v>
      </c>
      <c r="C132">
        <v>1213008</v>
      </c>
      <c r="D132" s="11">
        <v>1100176002000</v>
      </c>
      <c r="E132" t="s">
        <v>49</v>
      </c>
      <c r="F132">
        <v>0</v>
      </c>
      <c r="G132">
        <v>68852</v>
      </c>
      <c r="H132">
        <v>0</v>
      </c>
      <c r="I132">
        <v>21314</v>
      </c>
      <c r="J132">
        <v>365625</v>
      </c>
      <c r="K132">
        <v>0</v>
      </c>
      <c r="L132">
        <v>-14</v>
      </c>
      <c r="M132">
        <v>0</v>
      </c>
      <c r="N132">
        <v>2311</v>
      </c>
      <c r="O132">
        <v>3304.1</v>
      </c>
      <c r="P132">
        <v>7174</v>
      </c>
      <c r="Q132">
        <v>41517</v>
      </c>
      <c r="R132">
        <v>32406</v>
      </c>
      <c r="S132">
        <v>0</v>
      </c>
      <c r="T132">
        <v>0</v>
      </c>
      <c r="U132">
        <v>0</v>
      </c>
      <c r="V132">
        <v>0</v>
      </c>
      <c r="W132">
        <v>0</v>
      </c>
      <c r="Y132">
        <f>J132+K132+L132+N132+O132</f>
        <v>371226.1</v>
      </c>
      <c r="Z132">
        <f>VLOOKUP(C132,[2]Sheet1!$B:$K,10,FALSE)</f>
        <v>371226.1</v>
      </c>
      <c r="AA132" t="b">
        <f t="shared" ref="AA132:AA195" si="4">Z132=J132+K132+L132+N132+O132</f>
        <v>1</v>
      </c>
    </row>
    <row r="133" spans="1:27" x14ac:dyDescent="0.25">
      <c r="A133" t="s">
        <v>244</v>
      </c>
      <c r="B133" t="s">
        <v>239</v>
      </c>
      <c r="C133">
        <v>1213009</v>
      </c>
      <c r="D133" s="11">
        <v>1612590115592</v>
      </c>
      <c r="E133" t="s">
        <v>49</v>
      </c>
      <c r="F133">
        <v>0</v>
      </c>
      <c r="G133">
        <v>55493</v>
      </c>
      <c r="H133">
        <v>0</v>
      </c>
      <c r="I133">
        <v>51431</v>
      </c>
      <c r="J133">
        <v>318881</v>
      </c>
      <c r="K133">
        <v>0</v>
      </c>
      <c r="L133">
        <v>15</v>
      </c>
      <c r="M133">
        <v>0</v>
      </c>
      <c r="N133">
        <v>2015</v>
      </c>
      <c r="O133">
        <v>0</v>
      </c>
      <c r="P133">
        <v>2993</v>
      </c>
      <c r="Q133">
        <v>24776</v>
      </c>
      <c r="R133">
        <v>25167</v>
      </c>
      <c r="S133">
        <v>0</v>
      </c>
      <c r="T133">
        <v>0</v>
      </c>
      <c r="U133">
        <v>0</v>
      </c>
      <c r="V133">
        <v>0</v>
      </c>
      <c r="W133">
        <v>0</v>
      </c>
      <c r="Y133">
        <f t="shared" ref="Y133:Y195" si="5">J133+K133+L133+N133+O133</f>
        <v>320911</v>
      </c>
      <c r="Z133">
        <f>VLOOKUP(C133,[2]Sheet1!$B:$K,10,FALSE)</f>
        <v>320911</v>
      </c>
      <c r="AA133" t="b">
        <f t="shared" si="4"/>
        <v>1</v>
      </c>
    </row>
    <row r="134" spans="1:27" x14ac:dyDescent="0.25">
      <c r="A134" t="s">
        <v>245</v>
      </c>
      <c r="B134" t="s">
        <v>246</v>
      </c>
      <c r="C134">
        <v>1516015</v>
      </c>
      <c r="D134" s="11">
        <v>39686270132050</v>
      </c>
      <c r="E134" t="s">
        <v>55</v>
      </c>
      <c r="F134">
        <v>9601</v>
      </c>
      <c r="G134">
        <v>36408</v>
      </c>
      <c r="H134">
        <v>0</v>
      </c>
      <c r="I134">
        <v>0</v>
      </c>
      <c r="J134">
        <v>184214</v>
      </c>
      <c r="K134">
        <v>0</v>
      </c>
      <c r="L134">
        <v>0</v>
      </c>
      <c r="M134">
        <v>0</v>
      </c>
      <c r="N134">
        <v>1202</v>
      </c>
      <c r="O134">
        <v>0</v>
      </c>
      <c r="P134">
        <v>3833</v>
      </c>
      <c r="Q134">
        <v>23717</v>
      </c>
      <c r="R134">
        <v>13907</v>
      </c>
      <c r="S134">
        <v>0</v>
      </c>
      <c r="T134">
        <v>0</v>
      </c>
      <c r="U134">
        <v>0</v>
      </c>
      <c r="V134">
        <v>0</v>
      </c>
      <c r="W134">
        <v>0</v>
      </c>
      <c r="Y134">
        <f t="shared" si="5"/>
        <v>185416</v>
      </c>
      <c r="Z134">
        <f>VLOOKUP(C134,[2]Sheet1!$B:$K,10,FALSE)</f>
        <v>185416</v>
      </c>
      <c r="AA134" t="b">
        <f t="shared" si="4"/>
        <v>1</v>
      </c>
    </row>
    <row r="135" spans="1:27" x14ac:dyDescent="0.25">
      <c r="A135" t="s">
        <v>247</v>
      </c>
      <c r="B135" t="s">
        <v>247</v>
      </c>
      <c r="C135">
        <v>1617005</v>
      </c>
      <c r="D135" s="11">
        <v>30666216094874</v>
      </c>
      <c r="E135" t="s">
        <v>96</v>
      </c>
      <c r="F135">
        <v>0</v>
      </c>
      <c r="G135">
        <v>161488</v>
      </c>
      <c r="H135">
        <v>0</v>
      </c>
      <c r="I135">
        <v>0</v>
      </c>
      <c r="J135">
        <v>920189</v>
      </c>
      <c r="K135">
        <v>0</v>
      </c>
      <c r="L135">
        <v>308</v>
      </c>
      <c r="M135">
        <v>0</v>
      </c>
      <c r="N135">
        <v>5815</v>
      </c>
      <c r="O135">
        <v>237.5</v>
      </c>
      <c r="P135">
        <v>0</v>
      </c>
      <c r="Q135">
        <v>2881</v>
      </c>
      <c r="R135">
        <v>66273</v>
      </c>
      <c r="S135">
        <v>0</v>
      </c>
      <c r="T135">
        <v>0</v>
      </c>
      <c r="U135">
        <v>12422</v>
      </c>
      <c r="V135">
        <v>0</v>
      </c>
      <c r="W135">
        <v>0</v>
      </c>
      <c r="Y135">
        <f t="shared" si="5"/>
        <v>926549.5</v>
      </c>
      <c r="Z135">
        <f>VLOOKUP(C135,[2]Sheet1!$B:$K,10,FALSE)</f>
        <v>926549.5</v>
      </c>
      <c r="AA135" t="b">
        <f t="shared" si="4"/>
        <v>1</v>
      </c>
    </row>
    <row r="136" spans="1:27" x14ac:dyDescent="0.25">
      <c r="A136" t="s">
        <v>248</v>
      </c>
      <c r="B136" t="s">
        <v>248</v>
      </c>
      <c r="C136">
        <v>2021026</v>
      </c>
      <c r="D136" s="11" t="s">
        <v>249</v>
      </c>
      <c r="E136" t="s">
        <v>125</v>
      </c>
      <c r="F136">
        <v>0</v>
      </c>
      <c r="G136">
        <v>137411</v>
      </c>
      <c r="H136">
        <v>0</v>
      </c>
      <c r="I136">
        <v>0</v>
      </c>
      <c r="J136">
        <v>707646</v>
      </c>
      <c r="K136">
        <v>0</v>
      </c>
      <c r="L136">
        <v>123</v>
      </c>
      <c r="M136">
        <v>0</v>
      </c>
      <c r="N136">
        <v>0</v>
      </c>
      <c r="O136">
        <v>0</v>
      </c>
      <c r="P136">
        <v>3889</v>
      </c>
      <c r="Q136">
        <v>17411</v>
      </c>
      <c r="R136">
        <v>56582</v>
      </c>
      <c r="S136">
        <v>0</v>
      </c>
      <c r="T136">
        <v>0</v>
      </c>
      <c r="U136">
        <v>10605</v>
      </c>
      <c r="V136">
        <v>0</v>
      </c>
      <c r="W136">
        <v>0</v>
      </c>
      <c r="Y136">
        <f t="shared" si="5"/>
        <v>707769</v>
      </c>
      <c r="Z136">
        <f>VLOOKUP(C136,[2]Sheet1!$B:$K,10,FALSE)</f>
        <v>707769</v>
      </c>
      <c r="AA136" t="b">
        <f t="shared" si="4"/>
        <v>1</v>
      </c>
    </row>
    <row r="137" spans="1:27" x14ac:dyDescent="0.25">
      <c r="A137" t="s">
        <v>250</v>
      </c>
      <c r="B137" t="s">
        <v>250</v>
      </c>
      <c r="C137">
        <v>1011024</v>
      </c>
      <c r="D137" s="11">
        <v>54105466119291</v>
      </c>
      <c r="E137" t="s">
        <v>76</v>
      </c>
      <c r="F137">
        <v>12578</v>
      </c>
      <c r="G137">
        <v>58282</v>
      </c>
      <c r="H137">
        <v>0</v>
      </c>
      <c r="I137">
        <v>0</v>
      </c>
      <c r="J137">
        <v>303709</v>
      </c>
      <c r="K137">
        <v>0</v>
      </c>
      <c r="L137">
        <v>-1752</v>
      </c>
      <c r="M137">
        <v>0</v>
      </c>
      <c r="N137">
        <v>1426</v>
      </c>
      <c r="O137">
        <v>0</v>
      </c>
      <c r="P137">
        <v>6431</v>
      </c>
      <c r="Q137">
        <v>28794</v>
      </c>
      <c r="R137">
        <v>24134</v>
      </c>
      <c r="S137">
        <v>0</v>
      </c>
      <c r="T137">
        <v>0</v>
      </c>
      <c r="U137">
        <v>4523</v>
      </c>
      <c r="V137">
        <v>0</v>
      </c>
      <c r="W137">
        <v>0</v>
      </c>
      <c r="Y137">
        <f t="shared" si="5"/>
        <v>303383</v>
      </c>
      <c r="Z137">
        <f>VLOOKUP(C137,[2]Sheet1!$B:$K,10,FALSE)</f>
        <v>303383</v>
      </c>
      <c r="AA137" t="b">
        <f t="shared" si="4"/>
        <v>1</v>
      </c>
    </row>
    <row r="138" spans="1:27" x14ac:dyDescent="0.25">
      <c r="A138" t="s">
        <v>251</v>
      </c>
      <c r="B138" t="s">
        <v>252</v>
      </c>
      <c r="C138">
        <v>1819056</v>
      </c>
      <c r="D138" s="11">
        <v>37103710137695</v>
      </c>
      <c r="E138" t="s">
        <v>60</v>
      </c>
      <c r="F138">
        <v>0</v>
      </c>
      <c r="G138">
        <v>108490</v>
      </c>
      <c r="H138">
        <v>0</v>
      </c>
      <c r="I138">
        <v>0</v>
      </c>
      <c r="J138">
        <v>599206</v>
      </c>
      <c r="K138">
        <v>0</v>
      </c>
      <c r="L138">
        <v>0</v>
      </c>
      <c r="M138">
        <v>0</v>
      </c>
      <c r="N138">
        <v>3758</v>
      </c>
      <c r="O138">
        <v>0</v>
      </c>
      <c r="P138">
        <v>16303</v>
      </c>
      <c r="Q138">
        <v>72990</v>
      </c>
      <c r="R138">
        <v>47600</v>
      </c>
      <c r="S138">
        <v>0</v>
      </c>
      <c r="T138">
        <v>0</v>
      </c>
      <c r="U138">
        <v>8922</v>
      </c>
      <c r="V138">
        <v>0</v>
      </c>
      <c r="W138">
        <v>0</v>
      </c>
      <c r="Y138">
        <f t="shared" si="5"/>
        <v>602964</v>
      </c>
      <c r="Z138">
        <f>VLOOKUP(C138,[2]Sheet1!$B:$K,10,FALSE)</f>
        <v>602964</v>
      </c>
      <c r="AA138" t="b">
        <f t="shared" si="4"/>
        <v>1</v>
      </c>
    </row>
    <row r="139" spans="1:27" x14ac:dyDescent="0.25">
      <c r="A139" t="s">
        <v>253</v>
      </c>
      <c r="B139" t="s">
        <v>252</v>
      </c>
      <c r="C139">
        <v>1819058</v>
      </c>
      <c r="D139" s="11">
        <v>37103710137752</v>
      </c>
      <c r="E139" t="s">
        <v>60</v>
      </c>
      <c r="F139">
        <v>0</v>
      </c>
      <c r="G139">
        <v>76486</v>
      </c>
      <c r="H139">
        <v>0</v>
      </c>
      <c r="I139">
        <v>0</v>
      </c>
      <c r="J139">
        <v>403384</v>
      </c>
      <c r="K139">
        <v>0</v>
      </c>
      <c r="L139">
        <v>0</v>
      </c>
      <c r="M139">
        <v>0</v>
      </c>
      <c r="N139">
        <v>2334</v>
      </c>
      <c r="O139">
        <v>0</v>
      </c>
      <c r="P139">
        <v>12713</v>
      </c>
      <c r="Q139">
        <v>56919</v>
      </c>
      <c r="R139">
        <v>29240</v>
      </c>
      <c r="S139">
        <v>0</v>
      </c>
      <c r="T139">
        <v>0</v>
      </c>
      <c r="U139">
        <v>5480</v>
      </c>
      <c r="V139">
        <v>0</v>
      </c>
      <c r="W139">
        <v>0</v>
      </c>
      <c r="Y139">
        <f t="shared" si="5"/>
        <v>405718</v>
      </c>
      <c r="Z139">
        <f>VLOOKUP(C139,[2]Sheet1!$B:$K,10,FALSE)</f>
        <v>405718</v>
      </c>
      <c r="AA139" t="b">
        <f t="shared" si="4"/>
        <v>1</v>
      </c>
    </row>
    <row r="140" spans="1:27" x14ac:dyDescent="0.25">
      <c r="A140" t="s">
        <v>254</v>
      </c>
      <c r="B140" t="s">
        <v>254</v>
      </c>
      <c r="C140">
        <v>1415018</v>
      </c>
      <c r="D140" s="11">
        <v>37683380129395</v>
      </c>
      <c r="E140" t="s">
        <v>53</v>
      </c>
      <c r="F140">
        <v>0</v>
      </c>
      <c r="G140">
        <v>61072</v>
      </c>
      <c r="H140">
        <v>0</v>
      </c>
      <c r="I140">
        <v>0</v>
      </c>
      <c r="J140">
        <v>346409</v>
      </c>
      <c r="K140">
        <v>0</v>
      </c>
      <c r="L140">
        <v>36</v>
      </c>
      <c r="M140">
        <v>0</v>
      </c>
      <c r="N140">
        <v>1553</v>
      </c>
      <c r="O140">
        <v>0</v>
      </c>
      <c r="P140">
        <v>6880</v>
      </c>
      <c r="Q140">
        <v>20734</v>
      </c>
      <c r="R140">
        <v>32671</v>
      </c>
      <c r="S140">
        <v>0</v>
      </c>
      <c r="T140">
        <v>0</v>
      </c>
      <c r="U140">
        <v>0</v>
      </c>
      <c r="V140">
        <v>0</v>
      </c>
      <c r="W140">
        <v>0</v>
      </c>
      <c r="Y140">
        <f t="shared" si="5"/>
        <v>347998</v>
      </c>
      <c r="Z140">
        <f>VLOOKUP(C140,[2]Sheet1!$B:$K,10,FALSE)</f>
        <v>347998</v>
      </c>
      <c r="AA140" t="b">
        <f t="shared" si="4"/>
        <v>1</v>
      </c>
    </row>
    <row r="141" spans="1:27" x14ac:dyDescent="0.25">
      <c r="A141" t="s">
        <v>255</v>
      </c>
      <c r="B141" t="s">
        <v>256</v>
      </c>
      <c r="C141">
        <v>2122020</v>
      </c>
      <c r="D141" s="11" t="s">
        <v>257</v>
      </c>
      <c r="E141" t="s">
        <v>58</v>
      </c>
      <c r="F141">
        <v>0</v>
      </c>
      <c r="G141">
        <v>99095</v>
      </c>
      <c r="H141">
        <v>0</v>
      </c>
      <c r="I141">
        <v>0</v>
      </c>
      <c r="J141">
        <v>723557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58423</v>
      </c>
      <c r="S141">
        <v>0</v>
      </c>
      <c r="T141">
        <v>0</v>
      </c>
      <c r="U141">
        <v>10951</v>
      </c>
      <c r="V141">
        <v>0</v>
      </c>
      <c r="W141">
        <v>0</v>
      </c>
      <c r="Y141">
        <f t="shared" si="5"/>
        <v>723557</v>
      </c>
      <c r="Z141">
        <f>VLOOKUP(C141,[2]Sheet1!$B:$K,10,FALSE)</f>
        <v>723557</v>
      </c>
      <c r="AA141" t="b">
        <f t="shared" si="4"/>
        <v>1</v>
      </c>
    </row>
    <row r="142" spans="1:27" x14ac:dyDescent="0.25">
      <c r="A142" t="s">
        <v>258</v>
      </c>
      <c r="B142" t="s">
        <v>259</v>
      </c>
      <c r="C142">
        <v>1920032</v>
      </c>
      <c r="D142" s="11">
        <v>48104880139030</v>
      </c>
      <c r="E142" t="s">
        <v>155</v>
      </c>
      <c r="F142">
        <v>18807</v>
      </c>
      <c r="G142">
        <v>85148</v>
      </c>
      <c r="H142">
        <v>0</v>
      </c>
      <c r="I142">
        <v>0</v>
      </c>
      <c r="J142">
        <v>456694</v>
      </c>
      <c r="K142">
        <v>0</v>
      </c>
      <c r="L142">
        <v>-22</v>
      </c>
      <c r="M142">
        <v>0</v>
      </c>
      <c r="N142">
        <v>2054</v>
      </c>
      <c r="O142">
        <v>0</v>
      </c>
      <c r="P142">
        <v>0</v>
      </c>
      <c r="Q142">
        <v>20569</v>
      </c>
      <c r="R142">
        <v>43349</v>
      </c>
      <c r="S142">
        <v>0</v>
      </c>
      <c r="T142">
        <v>0</v>
      </c>
      <c r="U142">
        <v>0</v>
      </c>
      <c r="V142">
        <v>0</v>
      </c>
      <c r="W142">
        <v>0</v>
      </c>
      <c r="Y142">
        <f t="shared" si="5"/>
        <v>458726</v>
      </c>
      <c r="Z142">
        <f>VLOOKUP(C142,[2]Sheet1!$B:$K,10,FALSE)</f>
        <v>458726</v>
      </c>
      <c r="AA142" t="b">
        <f t="shared" si="4"/>
        <v>1</v>
      </c>
    </row>
    <row r="143" spans="1:27" x14ac:dyDescent="0.25">
      <c r="A143" t="s">
        <v>260</v>
      </c>
      <c r="B143" t="s">
        <v>261</v>
      </c>
      <c r="C143">
        <v>1415019</v>
      </c>
      <c r="D143" s="11">
        <v>37683380129387</v>
      </c>
      <c r="E143" t="s">
        <v>53</v>
      </c>
      <c r="F143">
        <v>5516</v>
      </c>
      <c r="G143">
        <v>18644</v>
      </c>
      <c r="H143">
        <v>0</v>
      </c>
      <c r="I143">
        <v>0</v>
      </c>
      <c r="J143">
        <v>105985</v>
      </c>
      <c r="K143">
        <v>0</v>
      </c>
      <c r="L143">
        <v>7</v>
      </c>
      <c r="M143">
        <v>0</v>
      </c>
      <c r="N143">
        <v>667</v>
      </c>
      <c r="O143">
        <v>0</v>
      </c>
      <c r="P143">
        <v>2393</v>
      </c>
      <c r="Q143">
        <v>0</v>
      </c>
      <c r="R143">
        <v>8418</v>
      </c>
      <c r="S143">
        <v>0</v>
      </c>
      <c r="T143">
        <v>0</v>
      </c>
      <c r="U143">
        <v>1578</v>
      </c>
      <c r="V143">
        <v>0</v>
      </c>
      <c r="W143">
        <v>0</v>
      </c>
      <c r="Y143">
        <f t="shared" si="5"/>
        <v>106659</v>
      </c>
      <c r="Z143">
        <f>VLOOKUP(C143,[2]Sheet1!$B:$K,10,FALSE)</f>
        <v>106659</v>
      </c>
      <c r="AA143" t="b">
        <f t="shared" si="4"/>
        <v>1</v>
      </c>
    </row>
    <row r="144" spans="1:27" x14ac:dyDescent="0.25">
      <c r="A144" t="s">
        <v>262</v>
      </c>
      <c r="B144" t="s">
        <v>263</v>
      </c>
      <c r="C144">
        <v>1920004</v>
      </c>
      <c r="D144" s="11">
        <v>19646911996438</v>
      </c>
      <c r="E144" t="s">
        <v>155</v>
      </c>
      <c r="F144">
        <v>0</v>
      </c>
      <c r="G144">
        <v>75606</v>
      </c>
      <c r="H144">
        <v>0</v>
      </c>
      <c r="I144">
        <v>0</v>
      </c>
      <c r="J144">
        <v>392718</v>
      </c>
      <c r="K144">
        <v>0</v>
      </c>
      <c r="L144">
        <v>-1552</v>
      </c>
      <c r="M144">
        <v>0</v>
      </c>
      <c r="N144">
        <v>2498</v>
      </c>
      <c r="O144">
        <v>0</v>
      </c>
      <c r="P144">
        <v>0</v>
      </c>
      <c r="Q144">
        <v>28685</v>
      </c>
      <c r="R144">
        <v>35541</v>
      </c>
      <c r="S144">
        <v>0</v>
      </c>
      <c r="T144">
        <v>0</v>
      </c>
      <c r="U144">
        <v>0</v>
      </c>
      <c r="V144">
        <v>0</v>
      </c>
      <c r="W144">
        <v>0</v>
      </c>
      <c r="Y144">
        <f t="shared" si="5"/>
        <v>393664</v>
      </c>
      <c r="Z144">
        <f>VLOOKUP(C144,[2]Sheet1!$B:$K,10,FALSE)</f>
        <v>393664</v>
      </c>
      <c r="AA144" t="b">
        <f t="shared" si="4"/>
        <v>1</v>
      </c>
    </row>
    <row r="145" spans="1:27" x14ac:dyDescent="0.25">
      <c r="A145" t="s">
        <v>264</v>
      </c>
      <c r="B145" t="s">
        <v>263</v>
      </c>
      <c r="C145">
        <v>2122024</v>
      </c>
      <c r="D145" s="11">
        <v>19101990140681</v>
      </c>
      <c r="E145" t="s">
        <v>58</v>
      </c>
      <c r="F145">
        <v>0</v>
      </c>
      <c r="G145">
        <v>16736</v>
      </c>
      <c r="H145">
        <v>0</v>
      </c>
      <c r="I145">
        <v>0</v>
      </c>
      <c r="J145">
        <v>160974</v>
      </c>
      <c r="K145">
        <v>0</v>
      </c>
      <c r="L145">
        <v>-308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15236</v>
      </c>
      <c r="S145">
        <v>0</v>
      </c>
      <c r="T145">
        <v>0</v>
      </c>
      <c r="U145">
        <v>0</v>
      </c>
      <c r="V145">
        <v>0</v>
      </c>
      <c r="W145">
        <v>0</v>
      </c>
      <c r="Y145">
        <f t="shared" si="5"/>
        <v>160666</v>
      </c>
      <c r="Z145">
        <f>VLOOKUP(C145,[2]Sheet1!$B:$K,10,FALSE)</f>
        <v>160666</v>
      </c>
      <c r="AA145" t="b">
        <f t="shared" si="4"/>
        <v>1</v>
      </c>
    </row>
    <row r="146" spans="1:27" x14ac:dyDescent="0.25">
      <c r="A146" t="s">
        <v>265</v>
      </c>
      <c r="B146" t="s">
        <v>263</v>
      </c>
      <c r="C146">
        <v>1920005</v>
      </c>
      <c r="D146" s="11">
        <v>19101990121772</v>
      </c>
      <c r="E146" t="s">
        <v>155</v>
      </c>
      <c r="F146">
        <v>0</v>
      </c>
      <c r="G146">
        <v>51382</v>
      </c>
      <c r="H146">
        <v>0</v>
      </c>
      <c r="I146">
        <v>0</v>
      </c>
      <c r="J146">
        <v>266793</v>
      </c>
      <c r="K146">
        <v>0</v>
      </c>
      <c r="L146">
        <v>-1716</v>
      </c>
      <c r="M146">
        <v>0</v>
      </c>
      <c r="N146">
        <v>1697</v>
      </c>
      <c r="O146">
        <v>0</v>
      </c>
      <c r="P146">
        <v>0</v>
      </c>
      <c r="Q146">
        <v>28566</v>
      </c>
      <c r="R146">
        <v>24513</v>
      </c>
      <c r="S146">
        <v>0</v>
      </c>
      <c r="T146">
        <v>0</v>
      </c>
      <c r="U146">
        <v>0</v>
      </c>
      <c r="V146">
        <v>0</v>
      </c>
      <c r="W146">
        <v>0</v>
      </c>
      <c r="Y146">
        <f t="shared" si="5"/>
        <v>266774</v>
      </c>
      <c r="Z146">
        <f>VLOOKUP(C146,[2]Sheet1!$B:$K,10,FALSE)</f>
        <v>266774</v>
      </c>
      <c r="AA146" t="b">
        <f t="shared" si="4"/>
        <v>1</v>
      </c>
    </row>
    <row r="147" spans="1:27" x14ac:dyDescent="0.25">
      <c r="A147" t="s">
        <v>266</v>
      </c>
      <c r="B147" t="s">
        <v>263</v>
      </c>
      <c r="C147">
        <v>1920006</v>
      </c>
      <c r="D147" s="11">
        <v>19101990127498</v>
      </c>
      <c r="E147" t="s">
        <v>155</v>
      </c>
      <c r="F147">
        <v>0</v>
      </c>
      <c r="G147">
        <v>51382</v>
      </c>
      <c r="H147">
        <v>0</v>
      </c>
      <c r="I147">
        <v>0</v>
      </c>
      <c r="J147">
        <v>274263</v>
      </c>
      <c r="K147">
        <v>0</v>
      </c>
      <c r="L147">
        <v>-107</v>
      </c>
      <c r="M147">
        <v>0</v>
      </c>
      <c r="N147">
        <v>1744</v>
      </c>
      <c r="O147">
        <v>0</v>
      </c>
      <c r="P147">
        <v>0</v>
      </c>
      <c r="Q147">
        <v>22436</v>
      </c>
      <c r="R147">
        <v>24984</v>
      </c>
      <c r="S147">
        <v>0</v>
      </c>
      <c r="T147">
        <v>0</v>
      </c>
      <c r="U147">
        <v>0</v>
      </c>
      <c r="V147">
        <v>0</v>
      </c>
      <c r="W147">
        <v>0</v>
      </c>
      <c r="Y147">
        <f t="shared" si="5"/>
        <v>275900</v>
      </c>
      <c r="Z147">
        <f>VLOOKUP(C147,[2]Sheet1!$B:$K,10,FALSE)</f>
        <v>275900</v>
      </c>
      <c r="AA147" t="b">
        <f t="shared" si="4"/>
        <v>1</v>
      </c>
    </row>
    <row r="148" spans="1:27" x14ac:dyDescent="0.25">
      <c r="A148" t="s">
        <v>267</v>
      </c>
      <c r="B148" t="s">
        <v>268</v>
      </c>
      <c r="C148">
        <v>708003</v>
      </c>
      <c r="D148" s="11">
        <v>38684780107300</v>
      </c>
      <c r="E148" t="s">
        <v>139</v>
      </c>
      <c r="F148">
        <v>9920</v>
      </c>
      <c r="G148">
        <v>34059</v>
      </c>
      <c r="H148">
        <v>0</v>
      </c>
      <c r="I148">
        <v>0</v>
      </c>
      <c r="J148">
        <v>326628</v>
      </c>
      <c r="K148">
        <v>0</v>
      </c>
      <c r="L148">
        <v>57</v>
      </c>
      <c r="M148">
        <v>0</v>
      </c>
      <c r="N148">
        <v>1187</v>
      </c>
      <c r="O148">
        <v>0</v>
      </c>
      <c r="P148">
        <v>0</v>
      </c>
      <c r="Q148">
        <v>0</v>
      </c>
      <c r="R148">
        <v>25887</v>
      </c>
      <c r="S148">
        <v>0</v>
      </c>
      <c r="T148">
        <v>0</v>
      </c>
      <c r="U148">
        <v>4852</v>
      </c>
      <c r="V148">
        <v>0</v>
      </c>
      <c r="W148">
        <v>0</v>
      </c>
      <c r="Y148">
        <f t="shared" si="5"/>
        <v>327872</v>
      </c>
      <c r="Z148">
        <f>VLOOKUP(C148,[2]Sheet1!$B:$K,10,FALSE)</f>
        <v>327872</v>
      </c>
      <c r="AA148" t="b">
        <f t="shared" si="4"/>
        <v>1</v>
      </c>
    </row>
    <row r="149" spans="1:27" x14ac:dyDescent="0.25">
      <c r="A149" t="s">
        <v>269</v>
      </c>
      <c r="B149" t="s">
        <v>268</v>
      </c>
      <c r="C149">
        <v>607004</v>
      </c>
      <c r="D149" s="11">
        <v>1100170112607</v>
      </c>
      <c r="E149" t="s">
        <v>147</v>
      </c>
      <c r="F149">
        <v>16188</v>
      </c>
      <c r="G149">
        <v>60338</v>
      </c>
      <c r="H149">
        <v>0</v>
      </c>
      <c r="I149">
        <v>0</v>
      </c>
      <c r="J149">
        <v>307266</v>
      </c>
      <c r="K149">
        <v>0</v>
      </c>
      <c r="L149">
        <v>0</v>
      </c>
      <c r="M149">
        <v>0</v>
      </c>
      <c r="N149">
        <v>1943</v>
      </c>
      <c r="O149">
        <v>0</v>
      </c>
      <c r="P149">
        <v>0</v>
      </c>
      <c r="Q149">
        <v>0</v>
      </c>
      <c r="R149">
        <v>14545</v>
      </c>
      <c r="S149">
        <v>0</v>
      </c>
      <c r="T149">
        <v>0</v>
      </c>
      <c r="U149">
        <v>2726</v>
      </c>
      <c r="V149">
        <v>0</v>
      </c>
      <c r="W149">
        <v>0</v>
      </c>
      <c r="Y149">
        <f t="shared" si="5"/>
        <v>309209</v>
      </c>
      <c r="Z149">
        <f>VLOOKUP(C149,[2]Sheet1!$B:$K,10,FALSE)</f>
        <v>309209</v>
      </c>
      <c r="AA149" t="b">
        <f t="shared" si="4"/>
        <v>1</v>
      </c>
    </row>
    <row r="150" spans="1:27" x14ac:dyDescent="0.25">
      <c r="A150" t="s">
        <v>270</v>
      </c>
      <c r="B150" t="s">
        <v>268</v>
      </c>
      <c r="C150">
        <v>708004</v>
      </c>
      <c r="D150" s="11">
        <v>1611920137646</v>
      </c>
      <c r="E150" t="s">
        <v>139</v>
      </c>
      <c r="F150">
        <v>32693</v>
      </c>
      <c r="G150">
        <v>121263</v>
      </c>
      <c r="H150">
        <v>0</v>
      </c>
      <c r="I150">
        <v>0</v>
      </c>
      <c r="J150">
        <v>635012</v>
      </c>
      <c r="K150">
        <v>0</v>
      </c>
      <c r="L150">
        <v>12805</v>
      </c>
      <c r="M150">
        <v>0</v>
      </c>
      <c r="N150">
        <v>4015</v>
      </c>
      <c r="O150">
        <v>0</v>
      </c>
      <c r="P150">
        <v>0</v>
      </c>
      <c r="Q150">
        <v>0</v>
      </c>
      <c r="R150">
        <v>44714</v>
      </c>
      <c r="S150">
        <v>0</v>
      </c>
      <c r="T150">
        <v>0</v>
      </c>
      <c r="U150">
        <v>8382</v>
      </c>
      <c r="V150">
        <v>0</v>
      </c>
      <c r="W150">
        <v>0</v>
      </c>
      <c r="Y150">
        <f t="shared" si="5"/>
        <v>651832</v>
      </c>
      <c r="Z150">
        <f>VLOOKUP(C150,[2]Sheet1!$B:$K,10,FALSE)</f>
        <v>651832</v>
      </c>
      <c r="AA150" t="b">
        <f t="shared" si="4"/>
        <v>1</v>
      </c>
    </row>
    <row r="151" spans="1:27" x14ac:dyDescent="0.25">
      <c r="A151" t="s">
        <v>271</v>
      </c>
      <c r="B151" t="s">
        <v>271</v>
      </c>
      <c r="C151">
        <v>1617039</v>
      </c>
      <c r="D151" s="11">
        <v>30103060134239</v>
      </c>
      <c r="E151" t="s">
        <v>96</v>
      </c>
      <c r="F151">
        <v>113814</v>
      </c>
      <c r="G151">
        <v>46940</v>
      </c>
      <c r="H151">
        <v>0</v>
      </c>
      <c r="I151">
        <v>0</v>
      </c>
      <c r="J151">
        <v>817899</v>
      </c>
      <c r="K151">
        <v>0</v>
      </c>
      <c r="L151">
        <v>0</v>
      </c>
      <c r="M151">
        <v>0</v>
      </c>
      <c r="N151">
        <v>3761</v>
      </c>
      <c r="O151">
        <v>47697.5</v>
      </c>
      <c r="P151">
        <v>3012</v>
      </c>
      <c r="Q151">
        <v>0</v>
      </c>
      <c r="R151">
        <v>59631</v>
      </c>
      <c r="S151">
        <v>0</v>
      </c>
      <c r="T151">
        <v>0</v>
      </c>
      <c r="U151">
        <v>11177</v>
      </c>
      <c r="V151">
        <v>0</v>
      </c>
      <c r="W151">
        <v>0</v>
      </c>
      <c r="Y151">
        <f t="shared" si="5"/>
        <v>869357.5</v>
      </c>
      <c r="Z151">
        <f>VLOOKUP(C151,[2]Sheet1!$B:$K,10,FALSE)</f>
        <v>869357.5</v>
      </c>
      <c r="AA151" t="b">
        <f t="shared" si="4"/>
        <v>1</v>
      </c>
    </row>
    <row r="152" spans="1:27" x14ac:dyDescent="0.25">
      <c r="A152" t="s">
        <v>272</v>
      </c>
      <c r="B152" t="s">
        <v>273</v>
      </c>
      <c r="C152">
        <v>1617021</v>
      </c>
      <c r="D152" s="11">
        <v>43694274330726</v>
      </c>
      <c r="E152" t="s">
        <v>96</v>
      </c>
      <c r="F152">
        <v>0</v>
      </c>
      <c r="G152">
        <v>52997</v>
      </c>
      <c r="H152">
        <v>0</v>
      </c>
      <c r="I152">
        <v>0</v>
      </c>
      <c r="J152">
        <v>303597</v>
      </c>
      <c r="K152">
        <v>0</v>
      </c>
      <c r="L152">
        <v>14</v>
      </c>
      <c r="M152">
        <v>0</v>
      </c>
      <c r="N152">
        <v>1918</v>
      </c>
      <c r="O152">
        <v>0</v>
      </c>
      <c r="P152">
        <v>0</v>
      </c>
      <c r="Q152">
        <v>0</v>
      </c>
      <c r="R152">
        <v>22757</v>
      </c>
      <c r="S152">
        <v>0</v>
      </c>
      <c r="T152">
        <v>0</v>
      </c>
      <c r="U152">
        <v>4265</v>
      </c>
      <c r="V152">
        <v>0</v>
      </c>
      <c r="W152">
        <v>0</v>
      </c>
      <c r="Y152">
        <f t="shared" si="5"/>
        <v>305529</v>
      </c>
      <c r="Z152">
        <f>VLOOKUP(C152,[2]Sheet1!$B:$K,10,FALSE)</f>
        <v>305529</v>
      </c>
      <c r="AA152" t="b">
        <f t="shared" si="4"/>
        <v>1</v>
      </c>
    </row>
    <row r="153" spans="1:27" x14ac:dyDescent="0.25">
      <c r="A153" t="s">
        <v>274</v>
      </c>
      <c r="B153" t="s">
        <v>273</v>
      </c>
      <c r="C153">
        <v>1617047</v>
      </c>
      <c r="D153" s="11">
        <v>43694270107151</v>
      </c>
      <c r="E153" t="s">
        <v>96</v>
      </c>
      <c r="F153">
        <v>0</v>
      </c>
      <c r="G153">
        <v>60925</v>
      </c>
      <c r="H153">
        <v>0</v>
      </c>
      <c r="I153">
        <v>0</v>
      </c>
      <c r="J153">
        <v>405902</v>
      </c>
      <c r="K153">
        <v>0</v>
      </c>
      <c r="L153">
        <v>-7</v>
      </c>
      <c r="M153">
        <v>0</v>
      </c>
      <c r="N153">
        <v>2563</v>
      </c>
      <c r="O153">
        <v>0</v>
      </c>
      <c r="P153">
        <v>0</v>
      </c>
      <c r="Q153">
        <v>0</v>
      </c>
      <c r="R153">
        <v>30002</v>
      </c>
      <c r="S153">
        <v>0</v>
      </c>
      <c r="T153">
        <v>0</v>
      </c>
      <c r="U153">
        <v>5624</v>
      </c>
      <c r="V153">
        <v>0</v>
      </c>
      <c r="W153">
        <v>0</v>
      </c>
      <c r="Y153">
        <f t="shared" si="5"/>
        <v>408458</v>
      </c>
      <c r="Z153">
        <f>VLOOKUP(C153,[2]Sheet1!$B:$K,10,FALSE)</f>
        <v>408458</v>
      </c>
      <c r="AA153" t="b">
        <f t="shared" si="4"/>
        <v>1</v>
      </c>
    </row>
    <row r="154" spans="1:27" x14ac:dyDescent="0.25">
      <c r="A154" t="s">
        <v>275</v>
      </c>
      <c r="B154" t="s">
        <v>275</v>
      </c>
      <c r="C154">
        <v>1617023</v>
      </c>
      <c r="D154" s="11">
        <v>51714560133934</v>
      </c>
      <c r="E154" t="s">
        <v>96</v>
      </c>
      <c r="F154">
        <v>40588</v>
      </c>
      <c r="G154">
        <v>263959</v>
      </c>
      <c r="H154">
        <v>0</v>
      </c>
      <c r="I154">
        <v>0</v>
      </c>
      <c r="J154">
        <v>1863633</v>
      </c>
      <c r="K154">
        <v>0</v>
      </c>
      <c r="L154">
        <v>0</v>
      </c>
      <c r="M154">
        <v>0</v>
      </c>
      <c r="N154">
        <v>5459</v>
      </c>
      <c r="O154">
        <v>0</v>
      </c>
      <c r="P154">
        <v>0</v>
      </c>
      <c r="Q154">
        <v>63190</v>
      </c>
      <c r="R154">
        <v>147869</v>
      </c>
      <c r="S154">
        <v>0</v>
      </c>
      <c r="T154">
        <v>0</v>
      </c>
      <c r="U154">
        <v>27716</v>
      </c>
      <c r="V154">
        <v>0</v>
      </c>
      <c r="W154">
        <v>0</v>
      </c>
      <c r="Y154">
        <f t="shared" si="5"/>
        <v>1869092</v>
      </c>
      <c r="Z154">
        <f>VLOOKUP(C154,[2]Sheet1!$B:$K,10,FALSE)</f>
        <v>1869092</v>
      </c>
      <c r="AA154" t="b">
        <f t="shared" si="4"/>
        <v>1</v>
      </c>
    </row>
    <row r="155" spans="1:27" x14ac:dyDescent="0.25">
      <c r="A155" t="s">
        <v>276</v>
      </c>
      <c r="B155" t="s">
        <v>277</v>
      </c>
      <c r="C155">
        <v>1112024</v>
      </c>
      <c r="D155" s="11">
        <v>38684780101774</v>
      </c>
      <c r="E155" t="s">
        <v>51</v>
      </c>
      <c r="F155">
        <v>4365</v>
      </c>
      <c r="G155">
        <v>12772</v>
      </c>
      <c r="H155">
        <v>0</v>
      </c>
      <c r="I155">
        <v>0</v>
      </c>
      <c r="J155">
        <v>194594</v>
      </c>
      <c r="K155">
        <v>0</v>
      </c>
      <c r="L155">
        <v>-258</v>
      </c>
      <c r="M155">
        <v>0</v>
      </c>
      <c r="N155">
        <v>1226</v>
      </c>
      <c r="O155">
        <v>0</v>
      </c>
      <c r="P155">
        <v>0</v>
      </c>
      <c r="Q155">
        <v>0</v>
      </c>
      <c r="R155">
        <v>6836</v>
      </c>
      <c r="S155">
        <v>0</v>
      </c>
      <c r="T155">
        <v>0</v>
      </c>
      <c r="U155">
        <v>0</v>
      </c>
      <c r="V155">
        <v>0</v>
      </c>
      <c r="W155">
        <v>0</v>
      </c>
      <c r="Y155">
        <f t="shared" si="5"/>
        <v>195562</v>
      </c>
      <c r="Z155">
        <f>VLOOKUP(C155,[2]Sheet1!$B:$K,10,FALSE)</f>
        <v>195562</v>
      </c>
      <c r="AA155" t="b">
        <f t="shared" si="4"/>
        <v>1</v>
      </c>
    </row>
    <row r="156" spans="1:27" x14ac:dyDescent="0.25">
      <c r="A156" t="s">
        <v>278</v>
      </c>
      <c r="B156" t="s">
        <v>277</v>
      </c>
      <c r="C156">
        <v>1112025</v>
      </c>
      <c r="D156" s="11">
        <v>38684780118141</v>
      </c>
      <c r="E156" t="s">
        <v>51</v>
      </c>
      <c r="F156">
        <v>96570</v>
      </c>
      <c r="G156">
        <v>345290</v>
      </c>
      <c r="H156">
        <v>0</v>
      </c>
      <c r="I156">
        <v>0</v>
      </c>
      <c r="J156">
        <v>2361445</v>
      </c>
      <c r="K156">
        <v>0</v>
      </c>
      <c r="L156">
        <v>-1215</v>
      </c>
      <c r="M156">
        <v>0</v>
      </c>
      <c r="N156">
        <v>14910</v>
      </c>
      <c r="O156">
        <v>0</v>
      </c>
      <c r="P156">
        <v>0</v>
      </c>
      <c r="Q156">
        <v>0</v>
      </c>
      <c r="R156">
        <v>141119</v>
      </c>
      <c r="S156">
        <v>0</v>
      </c>
      <c r="T156">
        <v>0</v>
      </c>
      <c r="U156">
        <v>0</v>
      </c>
      <c r="V156">
        <v>0</v>
      </c>
      <c r="W156">
        <v>0</v>
      </c>
      <c r="Y156">
        <f t="shared" si="5"/>
        <v>2375140</v>
      </c>
      <c r="Z156">
        <f>VLOOKUP(C156,[2]Sheet1!$B:$K,10,FALSE)</f>
        <v>2375140</v>
      </c>
      <c r="AA156" t="b">
        <f t="shared" si="4"/>
        <v>1</v>
      </c>
    </row>
    <row r="157" spans="1:27" x14ac:dyDescent="0.25">
      <c r="A157" t="s">
        <v>279</v>
      </c>
      <c r="B157" t="s">
        <v>279</v>
      </c>
      <c r="C157">
        <v>1112008</v>
      </c>
      <c r="D157" s="11">
        <v>34103480136275</v>
      </c>
      <c r="E157" t="s">
        <v>51</v>
      </c>
      <c r="F157">
        <v>74986</v>
      </c>
      <c r="G157">
        <v>266748</v>
      </c>
      <c r="H157">
        <v>0</v>
      </c>
      <c r="I157">
        <v>0</v>
      </c>
      <c r="J157">
        <v>1426104</v>
      </c>
      <c r="K157">
        <v>0</v>
      </c>
      <c r="L157">
        <v>0</v>
      </c>
      <c r="M157">
        <v>0</v>
      </c>
      <c r="N157">
        <v>6768</v>
      </c>
      <c r="O157">
        <v>0</v>
      </c>
      <c r="P157">
        <v>0</v>
      </c>
      <c r="Q157">
        <v>0</v>
      </c>
      <c r="R157">
        <v>118739</v>
      </c>
      <c r="S157">
        <v>0</v>
      </c>
      <c r="T157">
        <v>0</v>
      </c>
      <c r="U157">
        <v>0</v>
      </c>
      <c r="V157">
        <v>0</v>
      </c>
      <c r="W157">
        <v>0</v>
      </c>
      <c r="Y157">
        <f t="shared" si="5"/>
        <v>1432872</v>
      </c>
      <c r="Z157">
        <f>VLOOKUP(C157,[2]Sheet1!$B:$K,10,FALSE)</f>
        <v>1432872</v>
      </c>
      <c r="AA157" t="b">
        <f t="shared" si="4"/>
        <v>1</v>
      </c>
    </row>
    <row r="158" spans="1:27" x14ac:dyDescent="0.25">
      <c r="A158" t="s">
        <v>280</v>
      </c>
      <c r="B158" t="s">
        <v>279</v>
      </c>
      <c r="C158">
        <v>1011026</v>
      </c>
      <c r="D158" s="11">
        <v>36678760122317</v>
      </c>
      <c r="E158" t="s">
        <v>76</v>
      </c>
      <c r="F158">
        <v>15990</v>
      </c>
      <c r="G158">
        <v>56374</v>
      </c>
      <c r="H158">
        <v>0</v>
      </c>
      <c r="I158">
        <v>0</v>
      </c>
      <c r="J158">
        <v>298334</v>
      </c>
      <c r="K158">
        <v>0</v>
      </c>
      <c r="L158">
        <v>0</v>
      </c>
      <c r="M158">
        <v>0</v>
      </c>
      <c r="N158">
        <v>1833</v>
      </c>
      <c r="O158">
        <v>0</v>
      </c>
      <c r="P158">
        <v>0</v>
      </c>
      <c r="Q158">
        <v>0</v>
      </c>
      <c r="R158">
        <v>21288</v>
      </c>
      <c r="S158">
        <v>0</v>
      </c>
      <c r="T158">
        <v>0</v>
      </c>
      <c r="U158">
        <v>0</v>
      </c>
      <c r="V158">
        <v>0</v>
      </c>
      <c r="W158">
        <v>0</v>
      </c>
      <c r="Y158">
        <f t="shared" si="5"/>
        <v>300167</v>
      </c>
      <c r="Z158">
        <f>VLOOKUP(C158,[2]Sheet1!$B:$K,10,FALSE)</f>
        <v>300167</v>
      </c>
      <c r="AA158" t="b">
        <f t="shared" si="4"/>
        <v>1</v>
      </c>
    </row>
    <row r="159" spans="1:27" x14ac:dyDescent="0.25">
      <c r="A159" t="s">
        <v>281</v>
      </c>
      <c r="B159" t="s">
        <v>281</v>
      </c>
      <c r="C159">
        <v>1617006</v>
      </c>
      <c r="D159" s="11">
        <v>1612590132514</v>
      </c>
      <c r="E159" t="s">
        <v>96</v>
      </c>
      <c r="F159">
        <v>12340</v>
      </c>
      <c r="G159">
        <v>47125</v>
      </c>
      <c r="H159">
        <v>0</v>
      </c>
      <c r="I159">
        <v>0</v>
      </c>
      <c r="J159">
        <v>242710</v>
      </c>
      <c r="K159">
        <v>0</v>
      </c>
      <c r="L159">
        <v>0</v>
      </c>
      <c r="M159">
        <v>0</v>
      </c>
      <c r="N159">
        <v>1361</v>
      </c>
      <c r="O159">
        <v>0</v>
      </c>
      <c r="P159">
        <v>5384</v>
      </c>
      <c r="Q159">
        <v>0</v>
      </c>
      <c r="R159">
        <v>22903</v>
      </c>
      <c r="S159">
        <v>0</v>
      </c>
      <c r="T159">
        <v>0</v>
      </c>
      <c r="U159">
        <v>0</v>
      </c>
      <c r="V159">
        <v>0</v>
      </c>
      <c r="W159">
        <v>0</v>
      </c>
      <c r="Y159">
        <f t="shared" si="5"/>
        <v>244071</v>
      </c>
      <c r="Z159">
        <f>VLOOKUP(C159,[2]Sheet1!$B:$K,10,FALSE)</f>
        <v>244071</v>
      </c>
      <c r="AA159" t="b">
        <f t="shared" si="4"/>
        <v>1</v>
      </c>
    </row>
    <row r="160" spans="1:27" x14ac:dyDescent="0.25">
      <c r="A160" t="s">
        <v>282</v>
      </c>
      <c r="B160" t="s">
        <v>282</v>
      </c>
      <c r="C160">
        <v>1920034</v>
      </c>
      <c r="D160" s="11">
        <v>33103300139428</v>
      </c>
      <c r="E160" t="s">
        <v>155</v>
      </c>
      <c r="F160">
        <v>0</v>
      </c>
      <c r="G160">
        <v>18351</v>
      </c>
      <c r="H160">
        <v>0</v>
      </c>
      <c r="I160">
        <v>0</v>
      </c>
      <c r="J160">
        <v>110251</v>
      </c>
      <c r="K160">
        <v>0</v>
      </c>
      <c r="L160">
        <v>0</v>
      </c>
      <c r="M160">
        <v>0</v>
      </c>
      <c r="N160">
        <v>493</v>
      </c>
      <c r="O160">
        <v>0</v>
      </c>
      <c r="P160">
        <v>3141</v>
      </c>
      <c r="Q160">
        <v>0</v>
      </c>
      <c r="R160">
        <v>10458</v>
      </c>
      <c r="S160">
        <v>0</v>
      </c>
      <c r="T160">
        <v>0</v>
      </c>
      <c r="U160">
        <v>0</v>
      </c>
      <c r="V160">
        <v>0</v>
      </c>
      <c r="W160">
        <v>0</v>
      </c>
      <c r="Y160">
        <f t="shared" si="5"/>
        <v>110744</v>
      </c>
      <c r="Z160">
        <f>VLOOKUP(C160,[2]Sheet1!$B:$K,10,FALSE)</f>
        <v>110744</v>
      </c>
      <c r="AA160" t="b">
        <f t="shared" si="4"/>
        <v>1</v>
      </c>
    </row>
    <row r="161" spans="1:27" x14ac:dyDescent="0.25">
      <c r="A161" t="s">
        <v>283</v>
      </c>
      <c r="B161" t="s">
        <v>283</v>
      </c>
      <c r="C161">
        <v>1314006</v>
      </c>
      <c r="D161" s="11">
        <v>33103300128777</v>
      </c>
      <c r="E161" t="s">
        <v>131</v>
      </c>
      <c r="F161">
        <v>3651</v>
      </c>
      <c r="G161">
        <v>10276</v>
      </c>
      <c r="H161">
        <v>0</v>
      </c>
      <c r="I161">
        <v>0</v>
      </c>
      <c r="J161">
        <v>125747</v>
      </c>
      <c r="K161">
        <v>0</v>
      </c>
      <c r="L161">
        <v>0</v>
      </c>
      <c r="M161">
        <v>0</v>
      </c>
      <c r="N161">
        <v>574</v>
      </c>
      <c r="O161">
        <v>0</v>
      </c>
      <c r="P161">
        <v>0</v>
      </c>
      <c r="Q161">
        <v>0</v>
      </c>
      <c r="R161">
        <v>9959</v>
      </c>
      <c r="S161">
        <v>0</v>
      </c>
      <c r="T161">
        <v>0</v>
      </c>
      <c r="U161">
        <v>1867</v>
      </c>
      <c r="V161">
        <v>0</v>
      </c>
      <c r="W161">
        <v>0</v>
      </c>
      <c r="Y161">
        <f t="shared" si="5"/>
        <v>126321</v>
      </c>
      <c r="Z161">
        <f>VLOOKUP(C161,[2]Sheet1!$B:$K,10,FALSE)</f>
        <v>126321</v>
      </c>
      <c r="AA161" t="b">
        <f t="shared" si="4"/>
        <v>1</v>
      </c>
    </row>
    <row r="162" spans="1:27" x14ac:dyDescent="0.25">
      <c r="A162" t="s">
        <v>284</v>
      </c>
      <c r="B162" t="s">
        <v>285</v>
      </c>
      <c r="C162">
        <v>2021011</v>
      </c>
      <c r="D162" s="11" t="s">
        <v>286</v>
      </c>
      <c r="E162" t="s">
        <v>125</v>
      </c>
      <c r="F162">
        <v>15673</v>
      </c>
      <c r="G162">
        <v>68852</v>
      </c>
      <c r="H162">
        <v>0</v>
      </c>
      <c r="I162">
        <v>0</v>
      </c>
      <c r="J162">
        <v>451384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45535</v>
      </c>
      <c r="R162">
        <v>42542</v>
      </c>
      <c r="S162">
        <v>0</v>
      </c>
      <c r="T162">
        <v>0</v>
      </c>
      <c r="U162">
        <v>0</v>
      </c>
      <c r="V162">
        <v>0</v>
      </c>
      <c r="W162">
        <v>0</v>
      </c>
      <c r="Y162">
        <f t="shared" si="5"/>
        <v>451384</v>
      </c>
      <c r="Z162">
        <f>VLOOKUP(C162,[2]Sheet1!$B:$K,10,FALSE)</f>
        <v>451384</v>
      </c>
      <c r="AA162" t="b">
        <f t="shared" si="4"/>
        <v>1</v>
      </c>
    </row>
    <row r="163" spans="1:27" x14ac:dyDescent="0.25">
      <c r="A163" t="s">
        <v>287</v>
      </c>
      <c r="B163" t="s">
        <v>285</v>
      </c>
      <c r="C163">
        <v>1920021</v>
      </c>
      <c r="D163" s="11">
        <v>34765050101766</v>
      </c>
      <c r="E163" t="s">
        <v>155</v>
      </c>
      <c r="F163">
        <v>66932</v>
      </c>
      <c r="G163">
        <v>225936</v>
      </c>
      <c r="H163">
        <v>0</v>
      </c>
      <c r="I163">
        <v>0</v>
      </c>
      <c r="J163">
        <v>1284196</v>
      </c>
      <c r="K163">
        <v>0</v>
      </c>
      <c r="L163">
        <v>0</v>
      </c>
      <c r="M163">
        <v>0</v>
      </c>
      <c r="N163">
        <v>8115</v>
      </c>
      <c r="O163">
        <v>0</v>
      </c>
      <c r="P163">
        <v>0</v>
      </c>
      <c r="Q163">
        <v>39508</v>
      </c>
      <c r="R163">
        <v>119003</v>
      </c>
      <c r="S163">
        <v>0</v>
      </c>
      <c r="T163">
        <v>0</v>
      </c>
      <c r="U163">
        <v>0</v>
      </c>
      <c r="V163">
        <v>0</v>
      </c>
      <c r="W163">
        <v>0</v>
      </c>
      <c r="Y163">
        <f t="shared" si="5"/>
        <v>1292311</v>
      </c>
      <c r="Z163">
        <f>VLOOKUP(C163,[2]Sheet1!$B:$K,10,FALSE)</f>
        <v>1292311</v>
      </c>
      <c r="AA163" t="b">
        <f t="shared" si="4"/>
        <v>1</v>
      </c>
    </row>
    <row r="164" spans="1:27" x14ac:dyDescent="0.25">
      <c r="A164" t="s">
        <v>288</v>
      </c>
      <c r="B164" t="s">
        <v>285</v>
      </c>
      <c r="C164">
        <v>1516047</v>
      </c>
      <c r="D164" s="11">
        <v>57105790132464</v>
      </c>
      <c r="E164" t="s">
        <v>55</v>
      </c>
      <c r="F164">
        <v>14760</v>
      </c>
      <c r="G164">
        <v>44483</v>
      </c>
      <c r="H164">
        <v>0</v>
      </c>
      <c r="I164">
        <v>0</v>
      </c>
      <c r="J164">
        <v>302389</v>
      </c>
      <c r="K164">
        <v>0</v>
      </c>
      <c r="L164">
        <v>0</v>
      </c>
      <c r="M164">
        <v>0</v>
      </c>
      <c r="N164">
        <v>1909</v>
      </c>
      <c r="O164">
        <v>0</v>
      </c>
      <c r="P164">
        <v>0</v>
      </c>
      <c r="Q164">
        <v>16071</v>
      </c>
      <c r="R164">
        <v>26008</v>
      </c>
      <c r="S164">
        <v>0</v>
      </c>
      <c r="T164">
        <v>0</v>
      </c>
      <c r="U164">
        <v>0</v>
      </c>
      <c r="V164">
        <v>0</v>
      </c>
      <c r="W164">
        <v>0</v>
      </c>
      <c r="Y164">
        <f t="shared" si="5"/>
        <v>304298</v>
      </c>
      <c r="Z164">
        <f>VLOOKUP(C164,[2]Sheet1!$B:$K,10,FALSE)</f>
        <v>304298</v>
      </c>
      <c r="AA164" t="b">
        <f t="shared" si="4"/>
        <v>1</v>
      </c>
    </row>
    <row r="165" spans="1:27" x14ac:dyDescent="0.25">
      <c r="A165" t="s">
        <v>289</v>
      </c>
      <c r="B165" t="s">
        <v>285</v>
      </c>
      <c r="C165">
        <v>2021014</v>
      </c>
      <c r="D165" s="11" t="s">
        <v>290</v>
      </c>
      <c r="E165" t="s">
        <v>125</v>
      </c>
      <c r="F165">
        <v>17815</v>
      </c>
      <c r="G165">
        <v>62393</v>
      </c>
      <c r="H165">
        <v>0</v>
      </c>
      <c r="I165">
        <v>0</v>
      </c>
      <c r="J165">
        <v>343220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16741</v>
      </c>
      <c r="R165">
        <v>32376</v>
      </c>
      <c r="S165">
        <v>0</v>
      </c>
      <c r="T165">
        <v>0</v>
      </c>
      <c r="U165">
        <v>0</v>
      </c>
      <c r="V165">
        <v>0</v>
      </c>
      <c r="W165">
        <v>0</v>
      </c>
      <c r="Y165">
        <f t="shared" si="5"/>
        <v>343220</v>
      </c>
      <c r="Z165">
        <f>VLOOKUP(C165,[2]Sheet1!$B:$K,10,FALSE)</f>
        <v>343220</v>
      </c>
      <c r="AA165" t="b">
        <f t="shared" si="4"/>
        <v>1</v>
      </c>
    </row>
    <row r="166" spans="1:27" x14ac:dyDescent="0.25">
      <c r="A166" t="s">
        <v>291</v>
      </c>
      <c r="B166" t="s">
        <v>285</v>
      </c>
      <c r="C166">
        <v>1314008</v>
      </c>
      <c r="D166" s="11">
        <v>34674470128124</v>
      </c>
      <c r="E166" t="s">
        <v>131</v>
      </c>
      <c r="F166">
        <v>22417</v>
      </c>
      <c r="G166">
        <v>76633</v>
      </c>
      <c r="H166">
        <v>0</v>
      </c>
      <c r="I166">
        <v>0</v>
      </c>
      <c r="J166">
        <v>426684</v>
      </c>
      <c r="K166">
        <v>0</v>
      </c>
      <c r="L166">
        <v>0</v>
      </c>
      <c r="M166">
        <v>0</v>
      </c>
      <c r="N166">
        <v>2696</v>
      </c>
      <c r="O166">
        <v>0</v>
      </c>
      <c r="P166">
        <v>0</v>
      </c>
      <c r="Q166">
        <v>22768</v>
      </c>
      <c r="R166">
        <v>40246</v>
      </c>
      <c r="S166">
        <v>0</v>
      </c>
      <c r="T166">
        <v>0</v>
      </c>
      <c r="U166">
        <v>0</v>
      </c>
      <c r="V166">
        <v>0</v>
      </c>
      <c r="W166">
        <v>0</v>
      </c>
      <c r="Y166">
        <f t="shared" si="5"/>
        <v>429380</v>
      </c>
      <c r="Z166">
        <f>VLOOKUP(C166,[2]Sheet1!$B:$K,10,FALSE)</f>
        <v>429380</v>
      </c>
      <c r="AA166" t="b">
        <f t="shared" si="4"/>
        <v>1</v>
      </c>
    </row>
    <row r="167" spans="1:27" x14ac:dyDescent="0.25">
      <c r="A167" t="s">
        <v>292</v>
      </c>
      <c r="B167" t="s">
        <v>285</v>
      </c>
      <c r="C167">
        <v>2021015</v>
      </c>
      <c r="D167" s="11" t="s">
        <v>293</v>
      </c>
      <c r="E167" t="s">
        <v>125</v>
      </c>
      <c r="F167">
        <v>18648</v>
      </c>
      <c r="G167">
        <v>71055</v>
      </c>
      <c r="H167">
        <v>0</v>
      </c>
      <c r="I167">
        <v>0</v>
      </c>
      <c r="J167">
        <v>370449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22768</v>
      </c>
      <c r="R167">
        <v>34955</v>
      </c>
      <c r="S167">
        <v>0</v>
      </c>
      <c r="T167">
        <v>0</v>
      </c>
      <c r="U167">
        <v>0</v>
      </c>
      <c r="V167">
        <v>0</v>
      </c>
      <c r="W167">
        <v>0</v>
      </c>
      <c r="Y167">
        <f t="shared" si="5"/>
        <v>370449</v>
      </c>
      <c r="Z167">
        <f>VLOOKUP(C167,[2]Sheet1!$B:$K,10,FALSE)</f>
        <v>370449</v>
      </c>
      <c r="AA167" t="b">
        <f t="shared" si="4"/>
        <v>1</v>
      </c>
    </row>
    <row r="168" spans="1:27" x14ac:dyDescent="0.25">
      <c r="A168" t="s">
        <v>294</v>
      </c>
      <c r="B168" t="s">
        <v>285</v>
      </c>
      <c r="C168">
        <v>1819047</v>
      </c>
      <c r="D168" s="11">
        <v>37673140137281</v>
      </c>
      <c r="E168" t="s">
        <v>60</v>
      </c>
      <c r="F168">
        <v>11150</v>
      </c>
      <c r="G168">
        <v>39785</v>
      </c>
      <c r="H168">
        <v>0</v>
      </c>
      <c r="I168">
        <v>0</v>
      </c>
      <c r="J168">
        <v>281420</v>
      </c>
      <c r="K168">
        <v>0</v>
      </c>
      <c r="L168">
        <v>0</v>
      </c>
      <c r="M168">
        <v>0</v>
      </c>
      <c r="N168">
        <v>1441</v>
      </c>
      <c r="O168">
        <v>0</v>
      </c>
      <c r="P168">
        <v>0</v>
      </c>
      <c r="Q168">
        <v>54240</v>
      </c>
      <c r="R168">
        <v>26514</v>
      </c>
      <c r="S168">
        <v>0</v>
      </c>
      <c r="T168">
        <v>0</v>
      </c>
      <c r="U168">
        <v>0</v>
      </c>
      <c r="V168">
        <v>0</v>
      </c>
      <c r="W168">
        <v>0</v>
      </c>
      <c r="Y168">
        <f t="shared" si="5"/>
        <v>282861</v>
      </c>
      <c r="Z168">
        <f>VLOOKUP(C168,[2]Sheet1!$B:$K,10,FALSE)</f>
        <v>282861</v>
      </c>
      <c r="AA168" t="b">
        <f t="shared" si="4"/>
        <v>1</v>
      </c>
    </row>
    <row r="169" spans="1:27" x14ac:dyDescent="0.25">
      <c r="A169" t="s">
        <v>295</v>
      </c>
      <c r="B169" t="s">
        <v>285</v>
      </c>
      <c r="C169">
        <v>1819046</v>
      </c>
      <c r="D169" s="11">
        <v>37674390137406</v>
      </c>
      <c r="E169" t="s">
        <v>60</v>
      </c>
      <c r="F169">
        <v>29202</v>
      </c>
      <c r="G169">
        <v>100122</v>
      </c>
      <c r="H169">
        <v>0</v>
      </c>
      <c r="I169">
        <v>0</v>
      </c>
      <c r="J169">
        <v>524164</v>
      </c>
      <c r="K169">
        <v>0</v>
      </c>
      <c r="L169">
        <v>0</v>
      </c>
      <c r="M169">
        <v>0</v>
      </c>
      <c r="N169">
        <v>3148</v>
      </c>
      <c r="O169">
        <v>0</v>
      </c>
      <c r="P169">
        <v>0</v>
      </c>
      <c r="Q169">
        <v>124552</v>
      </c>
      <c r="R169">
        <v>49458</v>
      </c>
      <c r="S169">
        <v>0</v>
      </c>
      <c r="T169">
        <v>0</v>
      </c>
      <c r="U169">
        <v>0</v>
      </c>
      <c r="V169">
        <v>0</v>
      </c>
      <c r="W169">
        <v>0</v>
      </c>
      <c r="Y169">
        <f t="shared" si="5"/>
        <v>527312</v>
      </c>
      <c r="Z169">
        <f>VLOOKUP(C169,[2]Sheet1!$B:$K,10,FALSE)</f>
        <v>527312</v>
      </c>
      <c r="AA169" t="b">
        <f t="shared" si="4"/>
        <v>1</v>
      </c>
    </row>
    <row r="170" spans="1:27" x14ac:dyDescent="0.25">
      <c r="A170" t="s">
        <v>296</v>
      </c>
      <c r="B170" t="s">
        <v>285</v>
      </c>
      <c r="C170">
        <v>1920024</v>
      </c>
      <c r="D170" s="11">
        <v>34765050114272</v>
      </c>
      <c r="E170" t="s">
        <v>155</v>
      </c>
      <c r="F170">
        <v>5436</v>
      </c>
      <c r="G170">
        <v>24810</v>
      </c>
      <c r="H170">
        <v>0</v>
      </c>
      <c r="I170">
        <v>0</v>
      </c>
      <c r="J170">
        <v>140170</v>
      </c>
      <c r="K170">
        <v>0</v>
      </c>
      <c r="L170">
        <v>0</v>
      </c>
      <c r="M170">
        <v>0</v>
      </c>
      <c r="N170">
        <v>498</v>
      </c>
      <c r="O170">
        <v>0</v>
      </c>
      <c r="P170">
        <v>0</v>
      </c>
      <c r="Q170">
        <v>21428</v>
      </c>
      <c r="R170">
        <v>13220</v>
      </c>
      <c r="S170">
        <v>0</v>
      </c>
      <c r="T170">
        <v>0</v>
      </c>
      <c r="U170">
        <v>0</v>
      </c>
      <c r="V170">
        <v>0</v>
      </c>
      <c r="W170">
        <v>0</v>
      </c>
      <c r="Y170">
        <f t="shared" si="5"/>
        <v>140668</v>
      </c>
      <c r="Z170">
        <f>VLOOKUP(C170,[2]Sheet1!$B:$K,10,FALSE)</f>
        <v>140668</v>
      </c>
      <c r="AA170" t="b">
        <f t="shared" si="4"/>
        <v>1</v>
      </c>
    </row>
    <row r="171" spans="1:27" x14ac:dyDescent="0.25">
      <c r="A171" t="s">
        <v>297</v>
      </c>
      <c r="B171" t="s">
        <v>297</v>
      </c>
      <c r="C171">
        <v>910010</v>
      </c>
      <c r="D171" s="11">
        <v>37683380119610</v>
      </c>
      <c r="E171" t="s">
        <v>102</v>
      </c>
      <c r="F171">
        <v>53046</v>
      </c>
      <c r="G171">
        <v>188941</v>
      </c>
      <c r="H171">
        <v>0</v>
      </c>
      <c r="I171">
        <v>0</v>
      </c>
      <c r="J171">
        <v>1026712</v>
      </c>
      <c r="K171">
        <v>0</v>
      </c>
      <c r="L171">
        <v>136</v>
      </c>
      <c r="M171">
        <v>0</v>
      </c>
      <c r="N171">
        <v>6490</v>
      </c>
      <c r="O171">
        <v>0</v>
      </c>
      <c r="P171">
        <v>0</v>
      </c>
      <c r="Q171">
        <v>0</v>
      </c>
      <c r="R171">
        <v>72840</v>
      </c>
      <c r="S171">
        <v>0</v>
      </c>
      <c r="T171">
        <v>0</v>
      </c>
      <c r="U171">
        <v>13653</v>
      </c>
      <c r="V171">
        <v>0</v>
      </c>
      <c r="W171">
        <v>0</v>
      </c>
      <c r="Y171">
        <f t="shared" si="5"/>
        <v>1033338</v>
      </c>
      <c r="Z171">
        <f>VLOOKUP(C171,[2]Sheet1!$B:$K,10,FALSE)</f>
        <v>1033338</v>
      </c>
      <c r="AA171" t="b">
        <f t="shared" si="4"/>
        <v>1</v>
      </c>
    </row>
    <row r="172" spans="1:27" x14ac:dyDescent="0.25">
      <c r="A172" t="s">
        <v>298</v>
      </c>
      <c r="B172" t="s">
        <v>299</v>
      </c>
      <c r="C172">
        <v>1819016</v>
      </c>
      <c r="D172" s="11">
        <v>19645841996305</v>
      </c>
      <c r="E172" t="s">
        <v>60</v>
      </c>
      <c r="F172">
        <v>0</v>
      </c>
      <c r="G172">
        <v>174994</v>
      </c>
      <c r="H172">
        <v>0</v>
      </c>
      <c r="I172">
        <v>0</v>
      </c>
      <c r="J172">
        <v>914734</v>
      </c>
      <c r="K172">
        <v>0</v>
      </c>
      <c r="L172">
        <v>0</v>
      </c>
      <c r="M172">
        <v>0</v>
      </c>
      <c r="N172">
        <v>5479</v>
      </c>
      <c r="O172">
        <v>0</v>
      </c>
      <c r="P172">
        <v>0</v>
      </c>
      <c r="Q172">
        <v>0</v>
      </c>
      <c r="R172">
        <v>86311</v>
      </c>
      <c r="S172">
        <v>0</v>
      </c>
      <c r="T172">
        <v>0</v>
      </c>
      <c r="U172">
        <v>0</v>
      </c>
      <c r="V172">
        <v>0</v>
      </c>
      <c r="W172">
        <v>0</v>
      </c>
      <c r="Y172">
        <f t="shared" si="5"/>
        <v>920213</v>
      </c>
      <c r="Z172">
        <f>VLOOKUP(C172,[2]Sheet1!$B:$K,10,FALSE)</f>
        <v>920213</v>
      </c>
      <c r="AA172" t="b">
        <f t="shared" si="4"/>
        <v>1</v>
      </c>
    </row>
    <row r="173" spans="1:27" x14ac:dyDescent="0.25">
      <c r="A173" t="s">
        <v>300</v>
      </c>
      <c r="B173" t="s">
        <v>299</v>
      </c>
      <c r="C173">
        <v>1819081</v>
      </c>
      <c r="D173" s="11">
        <v>36750510137794</v>
      </c>
      <c r="E173" t="s">
        <v>60</v>
      </c>
      <c r="F173">
        <v>0</v>
      </c>
      <c r="G173">
        <v>195106</v>
      </c>
      <c r="H173">
        <v>0</v>
      </c>
      <c r="I173">
        <v>0</v>
      </c>
      <c r="J173">
        <v>1007455</v>
      </c>
      <c r="K173">
        <v>0</v>
      </c>
      <c r="L173">
        <v>0</v>
      </c>
      <c r="M173">
        <v>0</v>
      </c>
      <c r="N173">
        <v>6356</v>
      </c>
      <c r="O173">
        <v>0</v>
      </c>
      <c r="P173">
        <v>0</v>
      </c>
      <c r="Q173">
        <v>0</v>
      </c>
      <c r="R173">
        <v>95067</v>
      </c>
      <c r="S173">
        <v>0</v>
      </c>
      <c r="T173">
        <v>0</v>
      </c>
      <c r="U173">
        <v>0</v>
      </c>
      <c r="V173">
        <v>0</v>
      </c>
      <c r="W173">
        <v>0</v>
      </c>
      <c r="Y173">
        <f t="shared" si="5"/>
        <v>1013811</v>
      </c>
      <c r="Z173">
        <f>VLOOKUP(C173,[2]Sheet1!$B:$K,10,FALSE)</f>
        <v>1013811</v>
      </c>
      <c r="AA173" t="b">
        <f t="shared" si="4"/>
        <v>1</v>
      </c>
    </row>
    <row r="174" spans="1:27" x14ac:dyDescent="0.25">
      <c r="A174" t="s">
        <v>301</v>
      </c>
      <c r="B174" t="s">
        <v>302</v>
      </c>
      <c r="C174">
        <v>2021002</v>
      </c>
      <c r="D174" s="11" t="s">
        <v>303</v>
      </c>
      <c r="E174" t="s">
        <v>125</v>
      </c>
      <c r="F174">
        <v>14006</v>
      </c>
      <c r="G174">
        <v>50355</v>
      </c>
      <c r="H174">
        <v>0</v>
      </c>
      <c r="I174">
        <v>12841</v>
      </c>
      <c r="J174">
        <v>262403</v>
      </c>
      <c r="K174">
        <v>0</v>
      </c>
      <c r="L174">
        <v>336</v>
      </c>
      <c r="M174">
        <v>0</v>
      </c>
      <c r="N174">
        <v>0</v>
      </c>
      <c r="O174">
        <v>0</v>
      </c>
      <c r="P174">
        <v>1668</v>
      </c>
      <c r="Q174">
        <v>34821</v>
      </c>
      <c r="R174">
        <v>21139</v>
      </c>
      <c r="S174">
        <v>0</v>
      </c>
      <c r="T174">
        <v>0</v>
      </c>
      <c r="U174">
        <v>0</v>
      </c>
      <c r="V174">
        <v>0</v>
      </c>
      <c r="W174">
        <v>0</v>
      </c>
      <c r="Y174">
        <f t="shared" si="5"/>
        <v>262739</v>
      </c>
      <c r="Z174">
        <f>VLOOKUP(C174,[2]Sheet1!$B:$K,10,FALSE)</f>
        <v>262739</v>
      </c>
      <c r="AA174" t="b">
        <f t="shared" si="4"/>
        <v>1</v>
      </c>
    </row>
    <row r="175" spans="1:27" x14ac:dyDescent="0.25">
      <c r="A175" t="s">
        <v>304</v>
      </c>
      <c r="B175" t="s">
        <v>302</v>
      </c>
      <c r="C175">
        <v>1819030</v>
      </c>
      <c r="D175" s="11">
        <v>19734370137984</v>
      </c>
      <c r="E175" t="s">
        <v>60</v>
      </c>
      <c r="F175">
        <v>8809</v>
      </c>
      <c r="G175">
        <v>43308</v>
      </c>
      <c r="H175">
        <v>0</v>
      </c>
      <c r="I175">
        <v>0</v>
      </c>
      <c r="J175">
        <v>232962</v>
      </c>
      <c r="K175">
        <v>0</v>
      </c>
      <c r="L175">
        <v>-50</v>
      </c>
      <c r="M175">
        <v>0</v>
      </c>
      <c r="N175">
        <v>685</v>
      </c>
      <c r="O175">
        <v>0</v>
      </c>
      <c r="P175">
        <v>1666</v>
      </c>
      <c r="Q175">
        <v>24265</v>
      </c>
      <c r="R175">
        <v>21978</v>
      </c>
      <c r="S175">
        <v>0</v>
      </c>
      <c r="T175">
        <v>0</v>
      </c>
      <c r="U175">
        <v>0</v>
      </c>
      <c r="V175">
        <v>0</v>
      </c>
      <c r="W175">
        <v>0</v>
      </c>
      <c r="Y175">
        <f t="shared" si="5"/>
        <v>233597</v>
      </c>
      <c r="Z175">
        <f>VLOOKUP(C175,[2]Sheet1!$B:$K,10,FALSE)</f>
        <v>233597</v>
      </c>
      <c r="AA175" t="b">
        <f t="shared" si="4"/>
        <v>1</v>
      </c>
    </row>
    <row r="176" spans="1:27" x14ac:dyDescent="0.25">
      <c r="A176" t="s">
        <v>305</v>
      </c>
      <c r="B176" t="s">
        <v>302</v>
      </c>
      <c r="C176">
        <v>2021003</v>
      </c>
      <c r="D176" s="11" t="s">
        <v>306</v>
      </c>
      <c r="E176" t="s">
        <v>125</v>
      </c>
      <c r="F176">
        <v>25195</v>
      </c>
      <c r="G176">
        <v>92195</v>
      </c>
      <c r="H176">
        <v>0</v>
      </c>
      <c r="I176">
        <v>0</v>
      </c>
      <c r="J176">
        <v>475054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1666</v>
      </c>
      <c r="Q176">
        <v>25446</v>
      </c>
      <c r="R176">
        <v>42896</v>
      </c>
      <c r="S176">
        <v>0</v>
      </c>
      <c r="T176">
        <v>0</v>
      </c>
      <c r="U176">
        <v>0</v>
      </c>
      <c r="V176">
        <v>0</v>
      </c>
      <c r="W176">
        <v>0</v>
      </c>
      <c r="Y176">
        <f t="shared" si="5"/>
        <v>475054</v>
      </c>
      <c r="Z176">
        <f>VLOOKUP(C176,[2]Sheet1!$B:$K,10,FALSE)</f>
        <v>475054</v>
      </c>
      <c r="AA176" t="b">
        <f t="shared" si="4"/>
        <v>1</v>
      </c>
    </row>
    <row r="177" spans="1:27" x14ac:dyDescent="0.25">
      <c r="A177" t="s">
        <v>307</v>
      </c>
      <c r="B177" t="s">
        <v>302</v>
      </c>
      <c r="C177">
        <v>2021004</v>
      </c>
      <c r="D177" s="11" t="s">
        <v>308</v>
      </c>
      <c r="E177" t="s">
        <v>125</v>
      </c>
      <c r="F177">
        <v>25948</v>
      </c>
      <c r="G177">
        <v>97039</v>
      </c>
      <c r="H177">
        <v>0</v>
      </c>
      <c r="I177">
        <v>0</v>
      </c>
      <c r="J177">
        <v>483015</v>
      </c>
      <c r="K177">
        <v>0</v>
      </c>
      <c r="L177">
        <v>-36</v>
      </c>
      <c r="M177">
        <v>0</v>
      </c>
      <c r="N177">
        <v>0</v>
      </c>
      <c r="O177">
        <v>0</v>
      </c>
      <c r="P177">
        <v>6730</v>
      </c>
      <c r="Q177">
        <v>30134</v>
      </c>
      <c r="R177">
        <v>45184</v>
      </c>
      <c r="S177">
        <v>0</v>
      </c>
      <c r="T177">
        <v>0</v>
      </c>
      <c r="U177">
        <v>0</v>
      </c>
      <c r="V177">
        <v>0</v>
      </c>
      <c r="W177">
        <v>0</v>
      </c>
      <c r="Y177">
        <f t="shared" si="5"/>
        <v>482979</v>
      </c>
      <c r="Z177">
        <f>VLOOKUP(C177,[2]Sheet1!$B:$K,10,FALSE)</f>
        <v>482979</v>
      </c>
      <c r="AA177" t="b">
        <f t="shared" si="4"/>
        <v>1</v>
      </c>
    </row>
    <row r="178" spans="1:27" x14ac:dyDescent="0.25">
      <c r="A178" t="s">
        <v>309</v>
      </c>
      <c r="B178" t="s">
        <v>309</v>
      </c>
      <c r="C178">
        <v>1718003</v>
      </c>
      <c r="D178" s="11">
        <v>34674390135343</v>
      </c>
      <c r="E178" t="s">
        <v>83</v>
      </c>
      <c r="F178">
        <v>9642</v>
      </c>
      <c r="G178">
        <v>36555</v>
      </c>
      <c r="H178">
        <v>0</v>
      </c>
      <c r="I178">
        <v>0</v>
      </c>
      <c r="J178">
        <v>195646</v>
      </c>
      <c r="K178">
        <v>0</v>
      </c>
      <c r="L178">
        <v>-386</v>
      </c>
      <c r="M178">
        <v>0</v>
      </c>
      <c r="N178">
        <v>973</v>
      </c>
      <c r="O178">
        <v>0</v>
      </c>
      <c r="P178">
        <v>0</v>
      </c>
      <c r="Q178">
        <v>0</v>
      </c>
      <c r="R178">
        <v>15544</v>
      </c>
      <c r="S178">
        <v>0</v>
      </c>
      <c r="T178">
        <v>0</v>
      </c>
      <c r="U178">
        <v>2914</v>
      </c>
      <c r="V178">
        <v>0</v>
      </c>
      <c r="W178">
        <v>0</v>
      </c>
      <c r="Y178">
        <f t="shared" si="5"/>
        <v>196233</v>
      </c>
      <c r="Z178">
        <f>VLOOKUP(C178,[2]Sheet1!$B:$K,10,FALSE)</f>
        <v>196233</v>
      </c>
      <c r="AA178" t="b">
        <f t="shared" si="4"/>
        <v>1</v>
      </c>
    </row>
    <row r="179" spans="1:27" x14ac:dyDescent="0.25">
      <c r="A179" t="s">
        <v>310</v>
      </c>
      <c r="B179" t="s">
        <v>311</v>
      </c>
      <c r="C179">
        <v>1617007</v>
      </c>
      <c r="D179" s="11">
        <v>37684520124917</v>
      </c>
      <c r="E179" t="s">
        <v>96</v>
      </c>
      <c r="F179">
        <v>3373</v>
      </c>
      <c r="G179">
        <v>13213</v>
      </c>
      <c r="H179">
        <v>0</v>
      </c>
      <c r="I179">
        <v>0</v>
      </c>
      <c r="J179">
        <v>52926</v>
      </c>
      <c r="K179">
        <v>0</v>
      </c>
      <c r="L179">
        <v>0</v>
      </c>
      <c r="M179">
        <v>0</v>
      </c>
      <c r="N179">
        <v>391</v>
      </c>
      <c r="O179">
        <v>0</v>
      </c>
      <c r="P179">
        <v>0</v>
      </c>
      <c r="Q179">
        <v>0</v>
      </c>
      <c r="R179">
        <v>4441</v>
      </c>
      <c r="S179">
        <v>0</v>
      </c>
      <c r="T179">
        <v>0</v>
      </c>
      <c r="U179">
        <v>0</v>
      </c>
      <c r="V179">
        <v>0</v>
      </c>
      <c r="W179">
        <v>0</v>
      </c>
      <c r="Y179">
        <f t="shared" si="5"/>
        <v>53317</v>
      </c>
      <c r="Z179">
        <f>VLOOKUP(C179,[2]Sheet1!$B:$K,10,FALSE)</f>
        <v>53317</v>
      </c>
      <c r="AA179" t="b">
        <f t="shared" si="4"/>
        <v>1</v>
      </c>
    </row>
    <row r="180" spans="1:27" x14ac:dyDescent="0.25">
      <c r="A180" t="s">
        <v>312</v>
      </c>
      <c r="B180" t="s">
        <v>311</v>
      </c>
      <c r="C180">
        <v>1617008</v>
      </c>
      <c r="D180" s="11">
        <v>37684523730942</v>
      </c>
      <c r="E180" t="s">
        <v>96</v>
      </c>
      <c r="F180">
        <v>55903</v>
      </c>
      <c r="G180">
        <v>197749</v>
      </c>
      <c r="H180">
        <v>0</v>
      </c>
      <c r="I180">
        <v>0</v>
      </c>
      <c r="J180">
        <v>1073704</v>
      </c>
      <c r="K180">
        <v>0</v>
      </c>
      <c r="L180">
        <v>0</v>
      </c>
      <c r="M180">
        <v>0</v>
      </c>
      <c r="N180">
        <v>6787</v>
      </c>
      <c r="O180">
        <v>990.9</v>
      </c>
      <c r="P180">
        <v>7640</v>
      </c>
      <c r="Q180">
        <v>69014</v>
      </c>
      <c r="R180">
        <v>92864</v>
      </c>
      <c r="S180">
        <v>0</v>
      </c>
      <c r="T180">
        <v>0</v>
      </c>
      <c r="U180">
        <v>0</v>
      </c>
      <c r="V180">
        <v>0</v>
      </c>
      <c r="W180">
        <v>0</v>
      </c>
      <c r="Y180" s="88">
        <f t="shared" si="5"/>
        <v>1081481.8999999999</v>
      </c>
      <c r="Z180">
        <f>VLOOKUP(C180,[2]Sheet1!$B:$K,10,FALSE)</f>
        <v>1081481.8999999999</v>
      </c>
      <c r="AA180" t="b">
        <f t="shared" si="4"/>
        <v>1</v>
      </c>
    </row>
    <row r="181" spans="1:27" x14ac:dyDescent="0.25">
      <c r="A181" t="s">
        <v>313</v>
      </c>
      <c r="B181" t="s">
        <v>313</v>
      </c>
      <c r="C181">
        <v>1112009</v>
      </c>
      <c r="D181" s="11">
        <v>37683386040018</v>
      </c>
      <c r="E181" t="s">
        <v>51</v>
      </c>
      <c r="F181">
        <v>0</v>
      </c>
      <c r="G181">
        <v>58576</v>
      </c>
      <c r="H181">
        <v>0</v>
      </c>
      <c r="I181">
        <v>0</v>
      </c>
      <c r="J181">
        <v>323688</v>
      </c>
      <c r="K181">
        <v>0</v>
      </c>
      <c r="L181">
        <v>0</v>
      </c>
      <c r="M181">
        <v>0</v>
      </c>
      <c r="N181">
        <v>2046</v>
      </c>
      <c r="O181">
        <v>0</v>
      </c>
      <c r="P181">
        <v>0</v>
      </c>
      <c r="Q181">
        <v>0</v>
      </c>
      <c r="R181">
        <v>25040</v>
      </c>
      <c r="S181">
        <v>0</v>
      </c>
      <c r="T181">
        <v>0</v>
      </c>
      <c r="U181">
        <v>4693</v>
      </c>
      <c r="V181">
        <v>0</v>
      </c>
      <c r="W181">
        <v>0</v>
      </c>
      <c r="Y181">
        <f t="shared" si="5"/>
        <v>325734</v>
      </c>
      <c r="Z181">
        <f>VLOOKUP(C181,[2]Sheet1!$B:$K,10,FALSE)</f>
        <v>325734</v>
      </c>
      <c r="AA181" t="b">
        <f t="shared" si="4"/>
        <v>1</v>
      </c>
    </row>
    <row r="182" spans="1:27" x14ac:dyDescent="0.25">
      <c r="A182" t="s">
        <v>314</v>
      </c>
      <c r="B182" t="s">
        <v>314</v>
      </c>
      <c r="C182">
        <v>1819076</v>
      </c>
      <c r="D182" s="11">
        <v>37684110126086</v>
      </c>
      <c r="E182" t="s">
        <v>60</v>
      </c>
      <c r="F182">
        <v>0</v>
      </c>
      <c r="G182">
        <v>186004</v>
      </c>
      <c r="H182">
        <v>0</v>
      </c>
      <c r="I182">
        <v>18369</v>
      </c>
      <c r="J182">
        <v>975943</v>
      </c>
      <c r="K182">
        <v>0</v>
      </c>
      <c r="L182">
        <v>923</v>
      </c>
      <c r="M182">
        <v>0</v>
      </c>
      <c r="N182">
        <v>5567</v>
      </c>
      <c r="O182">
        <v>900</v>
      </c>
      <c r="P182">
        <v>20341</v>
      </c>
      <c r="Q182">
        <v>0</v>
      </c>
      <c r="R182">
        <v>88062</v>
      </c>
      <c r="S182">
        <v>0</v>
      </c>
      <c r="T182">
        <v>0</v>
      </c>
      <c r="U182">
        <v>0</v>
      </c>
      <c r="V182">
        <v>0</v>
      </c>
      <c r="W182">
        <v>0</v>
      </c>
      <c r="Y182">
        <f t="shared" si="5"/>
        <v>983333</v>
      </c>
      <c r="Z182">
        <f>VLOOKUP(C182,[2]Sheet1!$B:$K,10,FALSE)</f>
        <v>983333</v>
      </c>
      <c r="AA182" t="b">
        <f t="shared" si="4"/>
        <v>1</v>
      </c>
    </row>
    <row r="183" spans="1:27" x14ac:dyDescent="0.25">
      <c r="A183" t="s">
        <v>315</v>
      </c>
      <c r="B183" t="s">
        <v>316</v>
      </c>
      <c r="C183">
        <v>1314009</v>
      </c>
      <c r="D183" s="11">
        <v>33751923330917</v>
      </c>
      <c r="E183" t="s">
        <v>131</v>
      </c>
      <c r="F183">
        <v>43167</v>
      </c>
      <c r="G183">
        <v>157230</v>
      </c>
      <c r="H183">
        <v>0</v>
      </c>
      <c r="I183">
        <v>0</v>
      </c>
      <c r="J183">
        <v>817965</v>
      </c>
      <c r="K183">
        <v>0</v>
      </c>
      <c r="L183">
        <v>0</v>
      </c>
      <c r="M183">
        <v>0</v>
      </c>
      <c r="N183">
        <v>5026</v>
      </c>
      <c r="O183">
        <v>0</v>
      </c>
      <c r="P183">
        <v>0</v>
      </c>
      <c r="Q183">
        <v>0</v>
      </c>
      <c r="R183">
        <v>64022</v>
      </c>
      <c r="S183">
        <v>0</v>
      </c>
      <c r="T183">
        <v>0</v>
      </c>
      <c r="U183">
        <v>12001</v>
      </c>
      <c r="V183">
        <v>0</v>
      </c>
      <c r="W183">
        <v>0</v>
      </c>
      <c r="Y183">
        <f t="shared" si="5"/>
        <v>822991</v>
      </c>
      <c r="Z183">
        <f>VLOOKUP(C183,[2]Sheet1!$B:$K,10,FALSE)</f>
        <v>822991</v>
      </c>
      <c r="AA183" t="b">
        <f t="shared" si="4"/>
        <v>1</v>
      </c>
    </row>
    <row r="184" spans="1:27" x14ac:dyDescent="0.25">
      <c r="A184" t="s">
        <v>317</v>
      </c>
      <c r="B184" t="s">
        <v>318</v>
      </c>
      <c r="C184">
        <v>2021048</v>
      </c>
      <c r="D184" s="11" t="s">
        <v>319</v>
      </c>
      <c r="E184" t="s">
        <v>125</v>
      </c>
      <c r="F184">
        <v>17299</v>
      </c>
      <c r="G184">
        <v>60484</v>
      </c>
      <c r="H184">
        <v>0</v>
      </c>
      <c r="I184">
        <v>0</v>
      </c>
      <c r="J184">
        <v>315424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29106</v>
      </c>
      <c r="S184">
        <v>0</v>
      </c>
      <c r="T184">
        <v>0</v>
      </c>
      <c r="U184">
        <v>0</v>
      </c>
      <c r="V184">
        <v>0</v>
      </c>
      <c r="W184">
        <v>0</v>
      </c>
      <c r="Y184">
        <f t="shared" si="5"/>
        <v>315424</v>
      </c>
      <c r="Z184">
        <f>VLOOKUP(C184,[2]Sheet1!$B:$K,10,FALSE)</f>
        <v>315424</v>
      </c>
      <c r="AA184" t="b">
        <f t="shared" si="4"/>
        <v>1</v>
      </c>
    </row>
    <row r="185" spans="1:27" x14ac:dyDescent="0.25">
      <c r="A185" t="s">
        <v>320</v>
      </c>
      <c r="B185" t="s">
        <v>318</v>
      </c>
      <c r="C185">
        <v>2021049</v>
      </c>
      <c r="D185" s="11" t="s">
        <v>321</v>
      </c>
      <c r="E185" t="s">
        <v>125</v>
      </c>
      <c r="F185">
        <v>17022</v>
      </c>
      <c r="G185">
        <v>65623</v>
      </c>
      <c r="H185">
        <v>0</v>
      </c>
      <c r="I185">
        <v>0</v>
      </c>
      <c r="J185">
        <v>321835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29526</v>
      </c>
      <c r="S185">
        <v>0</v>
      </c>
      <c r="T185">
        <v>0</v>
      </c>
      <c r="U185">
        <v>0</v>
      </c>
      <c r="V185">
        <v>0</v>
      </c>
      <c r="W185">
        <v>0</v>
      </c>
      <c r="Y185">
        <f t="shared" si="5"/>
        <v>321835</v>
      </c>
      <c r="Z185">
        <f>VLOOKUP(C185,[2]Sheet1!$B:$K,10,FALSE)</f>
        <v>321835</v>
      </c>
      <c r="AA185" t="b">
        <f t="shared" si="4"/>
        <v>1</v>
      </c>
    </row>
    <row r="186" spans="1:27" x14ac:dyDescent="0.25">
      <c r="A186" t="s">
        <v>322</v>
      </c>
      <c r="B186" t="s">
        <v>318</v>
      </c>
      <c r="C186">
        <v>2021051</v>
      </c>
      <c r="D186" s="11" t="s">
        <v>323</v>
      </c>
      <c r="E186" t="s">
        <v>125</v>
      </c>
      <c r="F186">
        <v>15911</v>
      </c>
      <c r="G186">
        <v>55053</v>
      </c>
      <c r="H186">
        <v>0</v>
      </c>
      <c r="I186">
        <v>0</v>
      </c>
      <c r="J186">
        <v>275162</v>
      </c>
      <c r="K186">
        <v>0</v>
      </c>
      <c r="L186">
        <v>179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25346</v>
      </c>
      <c r="S186">
        <v>0</v>
      </c>
      <c r="T186">
        <v>0</v>
      </c>
      <c r="U186">
        <v>0</v>
      </c>
      <c r="V186">
        <v>0</v>
      </c>
      <c r="W186">
        <v>0</v>
      </c>
      <c r="Y186">
        <f t="shared" si="5"/>
        <v>275341</v>
      </c>
      <c r="Z186">
        <f>VLOOKUP(C186,[2]Sheet1!$B:$K,10,FALSE)</f>
        <v>275341</v>
      </c>
      <c r="AA186" t="b">
        <f t="shared" si="4"/>
        <v>1</v>
      </c>
    </row>
    <row r="187" spans="1:27" x14ac:dyDescent="0.25">
      <c r="A187" t="s">
        <v>324</v>
      </c>
      <c r="B187" t="s">
        <v>318</v>
      </c>
      <c r="C187">
        <v>2021050</v>
      </c>
      <c r="D187" s="11" t="s">
        <v>325</v>
      </c>
      <c r="E187" t="s">
        <v>125</v>
      </c>
      <c r="F187">
        <v>12380</v>
      </c>
      <c r="G187">
        <v>55199</v>
      </c>
      <c r="H187">
        <v>0</v>
      </c>
      <c r="I187">
        <v>0</v>
      </c>
      <c r="J187">
        <v>310490</v>
      </c>
      <c r="K187">
        <v>0</v>
      </c>
      <c r="L187">
        <v>28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29463</v>
      </c>
      <c r="S187">
        <v>0</v>
      </c>
      <c r="T187">
        <v>0</v>
      </c>
      <c r="U187">
        <v>0</v>
      </c>
      <c r="V187">
        <v>0</v>
      </c>
      <c r="W187">
        <v>0</v>
      </c>
      <c r="Y187">
        <f t="shared" si="5"/>
        <v>310518</v>
      </c>
      <c r="Z187">
        <f>VLOOKUP(C187,[2]Sheet1!$B:$K,10,FALSE)</f>
        <v>310518</v>
      </c>
      <c r="AA187" t="b">
        <f t="shared" si="4"/>
        <v>1</v>
      </c>
    </row>
    <row r="188" spans="1:27" x14ac:dyDescent="0.25">
      <c r="A188" t="s">
        <v>326</v>
      </c>
      <c r="B188" t="s">
        <v>318</v>
      </c>
      <c r="C188">
        <v>2021052</v>
      </c>
      <c r="D188" s="11" t="s">
        <v>327</v>
      </c>
      <c r="E188" t="s">
        <v>125</v>
      </c>
      <c r="F188">
        <v>17339</v>
      </c>
      <c r="G188">
        <v>65770</v>
      </c>
      <c r="H188">
        <v>0</v>
      </c>
      <c r="I188">
        <v>0</v>
      </c>
      <c r="J188">
        <v>323444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30404</v>
      </c>
      <c r="S188">
        <v>0</v>
      </c>
      <c r="T188">
        <v>0</v>
      </c>
      <c r="U188">
        <v>0</v>
      </c>
      <c r="V188">
        <v>0</v>
      </c>
      <c r="W188">
        <v>0</v>
      </c>
      <c r="Y188">
        <f t="shared" si="5"/>
        <v>323444</v>
      </c>
      <c r="Z188">
        <f>VLOOKUP(C188,[2]Sheet1!$B:$K,10,FALSE)</f>
        <v>323444</v>
      </c>
      <c r="AA188" t="b">
        <f t="shared" si="4"/>
        <v>1</v>
      </c>
    </row>
    <row r="189" spans="1:27" x14ac:dyDescent="0.25">
      <c r="A189" t="s">
        <v>318</v>
      </c>
      <c r="B189" t="s">
        <v>318</v>
      </c>
      <c r="C189">
        <v>2021053</v>
      </c>
      <c r="D189" s="11" t="s">
        <v>328</v>
      </c>
      <c r="E189" t="s">
        <v>125</v>
      </c>
      <c r="F189">
        <v>20910</v>
      </c>
      <c r="G189">
        <v>73550</v>
      </c>
      <c r="H189">
        <v>0</v>
      </c>
      <c r="I189">
        <v>0</v>
      </c>
      <c r="J189">
        <v>370026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34799</v>
      </c>
      <c r="S189">
        <v>0</v>
      </c>
      <c r="T189">
        <v>0</v>
      </c>
      <c r="U189">
        <v>0</v>
      </c>
      <c r="V189">
        <v>0</v>
      </c>
      <c r="W189">
        <v>0</v>
      </c>
      <c r="Y189">
        <f t="shared" si="5"/>
        <v>370026</v>
      </c>
      <c r="Z189">
        <f>VLOOKUP(C189,[2]Sheet1!$B:$K,10,FALSE)</f>
        <v>370026</v>
      </c>
      <c r="AA189" t="b">
        <f t="shared" si="4"/>
        <v>1</v>
      </c>
    </row>
    <row r="190" spans="1:27" x14ac:dyDescent="0.25">
      <c r="A190" t="s">
        <v>329</v>
      </c>
      <c r="B190" t="s">
        <v>318</v>
      </c>
      <c r="C190">
        <v>2021054</v>
      </c>
      <c r="D190" s="11" t="s">
        <v>330</v>
      </c>
      <c r="E190" t="s">
        <v>125</v>
      </c>
      <c r="F190">
        <v>24084</v>
      </c>
      <c r="G190">
        <v>91608</v>
      </c>
      <c r="H190">
        <v>0</v>
      </c>
      <c r="I190">
        <v>0</v>
      </c>
      <c r="J190">
        <v>459142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43601</v>
      </c>
      <c r="S190">
        <v>0</v>
      </c>
      <c r="T190">
        <v>0</v>
      </c>
      <c r="U190">
        <v>0</v>
      </c>
      <c r="V190">
        <v>0</v>
      </c>
      <c r="W190">
        <v>0</v>
      </c>
      <c r="Y190">
        <f t="shared" si="5"/>
        <v>459142</v>
      </c>
      <c r="Z190">
        <f>VLOOKUP(C190,[2]Sheet1!$B:$K,10,FALSE)</f>
        <v>459142</v>
      </c>
      <c r="AA190" t="b">
        <f t="shared" si="4"/>
        <v>1</v>
      </c>
    </row>
    <row r="191" spans="1:27" x14ac:dyDescent="0.25">
      <c r="A191" t="s">
        <v>331</v>
      </c>
      <c r="B191" t="s">
        <v>318</v>
      </c>
      <c r="C191">
        <v>2021055</v>
      </c>
      <c r="D191" s="11" t="s">
        <v>332</v>
      </c>
      <c r="E191" t="s">
        <v>125</v>
      </c>
      <c r="F191">
        <v>15990</v>
      </c>
      <c r="G191">
        <v>57402</v>
      </c>
      <c r="H191">
        <v>0</v>
      </c>
      <c r="I191">
        <v>300771</v>
      </c>
      <c r="J191">
        <v>288983</v>
      </c>
      <c r="K191">
        <v>0</v>
      </c>
      <c r="L191">
        <v>1201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26922</v>
      </c>
      <c r="S191">
        <v>0</v>
      </c>
      <c r="T191">
        <v>0</v>
      </c>
      <c r="U191">
        <v>0</v>
      </c>
      <c r="V191">
        <v>0</v>
      </c>
      <c r="W191">
        <v>0</v>
      </c>
      <c r="Y191">
        <f t="shared" si="5"/>
        <v>290184</v>
      </c>
      <c r="Z191">
        <f>VLOOKUP(C191,[2]Sheet1!$B:$K,10,FALSE)</f>
        <v>290184</v>
      </c>
      <c r="AA191" t="b">
        <f t="shared" si="4"/>
        <v>1</v>
      </c>
    </row>
    <row r="192" spans="1:27" x14ac:dyDescent="0.25">
      <c r="A192" t="s">
        <v>333</v>
      </c>
      <c r="B192" t="s">
        <v>318</v>
      </c>
      <c r="C192">
        <v>2021056</v>
      </c>
      <c r="D192" s="11" t="s">
        <v>334</v>
      </c>
      <c r="E192" t="s">
        <v>125</v>
      </c>
      <c r="F192">
        <v>16030</v>
      </c>
      <c r="G192">
        <v>57842</v>
      </c>
      <c r="H192">
        <v>0</v>
      </c>
      <c r="I192">
        <v>39010</v>
      </c>
      <c r="J192">
        <v>292608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26317</v>
      </c>
      <c r="S192">
        <v>0</v>
      </c>
      <c r="T192">
        <v>0</v>
      </c>
      <c r="U192">
        <v>0</v>
      </c>
      <c r="V192">
        <v>0</v>
      </c>
      <c r="W192">
        <v>0</v>
      </c>
      <c r="Y192">
        <f t="shared" si="5"/>
        <v>292608</v>
      </c>
      <c r="Z192">
        <f>VLOOKUP(C192,[2]Sheet1!$B:$K,10,FALSE)</f>
        <v>292608</v>
      </c>
      <c r="AA192" t="b">
        <f t="shared" si="4"/>
        <v>1</v>
      </c>
    </row>
    <row r="193" spans="1:27" x14ac:dyDescent="0.25">
      <c r="A193" t="s">
        <v>335</v>
      </c>
      <c r="B193" t="s">
        <v>318</v>
      </c>
      <c r="C193">
        <v>2021057</v>
      </c>
      <c r="D193" s="11" t="s">
        <v>336</v>
      </c>
      <c r="E193" t="s">
        <v>125</v>
      </c>
      <c r="F193">
        <v>12618</v>
      </c>
      <c r="G193">
        <v>61953</v>
      </c>
      <c r="H193">
        <v>0</v>
      </c>
      <c r="I193">
        <v>0</v>
      </c>
      <c r="J193">
        <v>313212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29742</v>
      </c>
      <c r="S193">
        <v>0</v>
      </c>
      <c r="T193">
        <v>0</v>
      </c>
      <c r="U193">
        <v>0</v>
      </c>
      <c r="V193">
        <v>0</v>
      </c>
      <c r="W193">
        <v>0</v>
      </c>
      <c r="Y193">
        <f t="shared" si="5"/>
        <v>313212</v>
      </c>
      <c r="Z193">
        <f>VLOOKUP(C193,[2]Sheet1!$B:$K,10,FALSE)</f>
        <v>313212</v>
      </c>
      <c r="AA193" t="b">
        <f t="shared" si="4"/>
        <v>1</v>
      </c>
    </row>
    <row r="194" spans="1:27" x14ac:dyDescent="0.25">
      <c r="A194" t="s">
        <v>337</v>
      </c>
      <c r="B194" t="s">
        <v>318</v>
      </c>
      <c r="C194">
        <v>2021062</v>
      </c>
      <c r="D194" s="11" t="s">
        <v>338</v>
      </c>
      <c r="E194" t="s">
        <v>125</v>
      </c>
      <c r="F194">
        <v>16744</v>
      </c>
      <c r="G194">
        <v>61659</v>
      </c>
      <c r="H194">
        <v>0</v>
      </c>
      <c r="I194">
        <v>0</v>
      </c>
      <c r="J194">
        <v>300989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28588</v>
      </c>
      <c r="S194">
        <v>0</v>
      </c>
      <c r="T194">
        <v>0</v>
      </c>
      <c r="U194">
        <v>0</v>
      </c>
      <c r="V194">
        <v>0</v>
      </c>
      <c r="W194">
        <v>0</v>
      </c>
      <c r="Y194">
        <f t="shared" si="5"/>
        <v>300989</v>
      </c>
      <c r="Z194">
        <f>VLOOKUP(C194,[2]Sheet1!$B:$K,10,FALSE)</f>
        <v>300989</v>
      </c>
      <c r="AA194" t="b">
        <f t="shared" si="4"/>
        <v>1</v>
      </c>
    </row>
    <row r="195" spans="1:27" x14ac:dyDescent="0.25">
      <c r="A195" t="s">
        <v>339</v>
      </c>
      <c r="B195" t="s">
        <v>318</v>
      </c>
      <c r="C195">
        <v>2021063</v>
      </c>
      <c r="D195" s="11" t="s">
        <v>340</v>
      </c>
      <c r="E195" t="s">
        <v>125</v>
      </c>
      <c r="F195">
        <v>13530</v>
      </c>
      <c r="G195">
        <v>47565</v>
      </c>
      <c r="H195">
        <v>0</v>
      </c>
      <c r="I195">
        <v>0</v>
      </c>
      <c r="J195">
        <v>254068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22529</v>
      </c>
      <c r="S195">
        <v>0</v>
      </c>
      <c r="T195">
        <v>0</v>
      </c>
      <c r="U195">
        <v>0</v>
      </c>
      <c r="V195">
        <v>0</v>
      </c>
      <c r="W195">
        <v>0</v>
      </c>
      <c r="Y195">
        <f t="shared" si="5"/>
        <v>254068</v>
      </c>
      <c r="Z195">
        <f>VLOOKUP(C195,[2]Sheet1!$B:$K,10,FALSE)</f>
        <v>254068</v>
      </c>
      <c r="AA195" t="b">
        <f t="shared" si="4"/>
        <v>1</v>
      </c>
    </row>
    <row r="196" spans="1:27" x14ac:dyDescent="0.25">
      <c r="A196" t="s">
        <v>341</v>
      </c>
      <c r="B196" t="s">
        <v>318</v>
      </c>
      <c r="C196">
        <v>2021064</v>
      </c>
      <c r="D196" s="11" t="s">
        <v>342</v>
      </c>
      <c r="E196" t="s">
        <v>125</v>
      </c>
      <c r="F196">
        <v>13332</v>
      </c>
      <c r="G196">
        <v>48740</v>
      </c>
      <c r="H196">
        <v>0</v>
      </c>
      <c r="I196">
        <v>0</v>
      </c>
      <c r="J196">
        <v>256717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22880</v>
      </c>
      <c r="S196">
        <v>0</v>
      </c>
      <c r="T196">
        <v>0</v>
      </c>
      <c r="U196">
        <v>0</v>
      </c>
      <c r="V196">
        <v>0</v>
      </c>
      <c r="W196">
        <v>0</v>
      </c>
      <c r="Y196">
        <f t="shared" ref="Y196:Y259" si="6">J196+K196+L196+N196+O196</f>
        <v>256717</v>
      </c>
      <c r="Z196">
        <f>VLOOKUP(C196,[2]Sheet1!$B:$K,10,FALSE)</f>
        <v>256717</v>
      </c>
      <c r="AA196" t="b">
        <f t="shared" ref="AA196:AA259" si="7">Z196=J196+K196+L196+N196+O196</f>
        <v>1</v>
      </c>
    </row>
    <row r="197" spans="1:27" x14ac:dyDescent="0.25">
      <c r="A197" t="s">
        <v>343</v>
      </c>
      <c r="B197" t="s">
        <v>318</v>
      </c>
      <c r="C197">
        <v>2021065</v>
      </c>
      <c r="D197" s="11" t="s">
        <v>344</v>
      </c>
      <c r="E197" t="s">
        <v>125</v>
      </c>
      <c r="F197">
        <v>13490</v>
      </c>
      <c r="G197">
        <v>50061</v>
      </c>
      <c r="H197">
        <v>0</v>
      </c>
      <c r="I197">
        <v>0</v>
      </c>
      <c r="J197">
        <v>246914</v>
      </c>
      <c r="K197">
        <v>0</v>
      </c>
      <c r="L197">
        <v>129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23200</v>
      </c>
      <c r="S197">
        <v>0</v>
      </c>
      <c r="T197">
        <v>0</v>
      </c>
      <c r="U197">
        <v>0</v>
      </c>
      <c r="V197">
        <v>0</v>
      </c>
      <c r="W197">
        <v>0</v>
      </c>
      <c r="Y197">
        <f t="shared" si="6"/>
        <v>247043</v>
      </c>
      <c r="Z197">
        <f>VLOOKUP(C197,[2]Sheet1!$B:$K,10,FALSE)</f>
        <v>247043</v>
      </c>
      <c r="AA197" t="b">
        <f t="shared" si="7"/>
        <v>1</v>
      </c>
    </row>
    <row r="198" spans="1:27" x14ac:dyDescent="0.25">
      <c r="A198" t="s">
        <v>345</v>
      </c>
      <c r="B198" t="s">
        <v>318</v>
      </c>
      <c r="C198">
        <v>2021067</v>
      </c>
      <c r="D198" s="11" t="s">
        <v>346</v>
      </c>
      <c r="E198" t="s">
        <v>125</v>
      </c>
      <c r="F198">
        <v>9245</v>
      </c>
      <c r="G198">
        <v>50648</v>
      </c>
      <c r="H198">
        <v>0</v>
      </c>
      <c r="I198">
        <v>0</v>
      </c>
      <c r="J198">
        <v>247083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23468</v>
      </c>
      <c r="S198">
        <v>0</v>
      </c>
      <c r="T198">
        <v>0</v>
      </c>
      <c r="U198">
        <v>0</v>
      </c>
      <c r="V198">
        <v>0</v>
      </c>
      <c r="W198">
        <v>0</v>
      </c>
      <c r="Y198">
        <f t="shared" si="6"/>
        <v>247083</v>
      </c>
      <c r="Z198">
        <f>VLOOKUP(C198,[2]Sheet1!$B:$K,10,FALSE)</f>
        <v>247083</v>
      </c>
      <c r="AA198" t="b">
        <f t="shared" si="7"/>
        <v>1</v>
      </c>
    </row>
    <row r="199" spans="1:27" x14ac:dyDescent="0.25">
      <c r="A199" t="s">
        <v>347</v>
      </c>
      <c r="B199" t="s">
        <v>318</v>
      </c>
      <c r="C199">
        <v>2021058</v>
      </c>
      <c r="D199" s="11" t="s">
        <v>348</v>
      </c>
      <c r="E199" t="s">
        <v>125</v>
      </c>
      <c r="F199">
        <v>13213</v>
      </c>
      <c r="G199">
        <v>48446</v>
      </c>
      <c r="H199">
        <v>0</v>
      </c>
      <c r="I199">
        <v>0</v>
      </c>
      <c r="J199">
        <v>251980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23444</v>
      </c>
      <c r="S199">
        <v>0</v>
      </c>
      <c r="T199">
        <v>0</v>
      </c>
      <c r="U199">
        <v>0</v>
      </c>
      <c r="V199">
        <v>0</v>
      </c>
      <c r="W199">
        <v>0</v>
      </c>
      <c r="Y199">
        <f t="shared" si="6"/>
        <v>251980</v>
      </c>
      <c r="Z199">
        <f>VLOOKUP(C199,[2]Sheet1!$B:$K,10,FALSE)</f>
        <v>251980</v>
      </c>
      <c r="AA199" t="b">
        <f t="shared" si="7"/>
        <v>1</v>
      </c>
    </row>
    <row r="200" spans="1:27" x14ac:dyDescent="0.25">
      <c r="A200" t="s">
        <v>349</v>
      </c>
      <c r="B200" t="s">
        <v>350</v>
      </c>
      <c r="C200">
        <v>2122021</v>
      </c>
      <c r="D200" s="11" t="s">
        <v>351</v>
      </c>
      <c r="E200" t="s">
        <v>58</v>
      </c>
      <c r="F200">
        <v>0</v>
      </c>
      <c r="G200">
        <v>47419</v>
      </c>
      <c r="H200">
        <v>0</v>
      </c>
      <c r="I200">
        <v>0</v>
      </c>
      <c r="J200">
        <v>235459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22609</v>
      </c>
      <c r="S200">
        <v>0</v>
      </c>
      <c r="T200">
        <v>0</v>
      </c>
      <c r="U200">
        <v>0</v>
      </c>
      <c r="V200">
        <v>0</v>
      </c>
      <c r="W200">
        <v>0</v>
      </c>
      <c r="Y200">
        <f t="shared" si="6"/>
        <v>235459</v>
      </c>
      <c r="Z200">
        <f>VLOOKUP(C200,[2]Sheet1!$B:$K,10,FALSE)</f>
        <v>235459</v>
      </c>
      <c r="AA200" t="b">
        <f t="shared" si="7"/>
        <v>1</v>
      </c>
    </row>
    <row r="201" spans="1:27" x14ac:dyDescent="0.25">
      <c r="A201" t="s">
        <v>352</v>
      </c>
      <c r="B201" t="s">
        <v>352</v>
      </c>
      <c r="C201">
        <v>1617040</v>
      </c>
      <c r="D201" s="11">
        <v>37683386117279</v>
      </c>
      <c r="E201" t="s">
        <v>96</v>
      </c>
      <c r="F201">
        <v>5079</v>
      </c>
      <c r="G201">
        <v>16589</v>
      </c>
      <c r="H201">
        <v>0</v>
      </c>
      <c r="I201">
        <v>0</v>
      </c>
      <c r="J201">
        <v>94473</v>
      </c>
      <c r="K201">
        <v>0</v>
      </c>
      <c r="L201">
        <v>-393</v>
      </c>
      <c r="M201">
        <v>0</v>
      </c>
      <c r="N201">
        <v>554</v>
      </c>
      <c r="O201">
        <v>0</v>
      </c>
      <c r="P201">
        <v>3440</v>
      </c>
      <c r="Q201">
        <v>15402</v>
      </c>
      <c r="R201">
        <v>5448</v>
      </c>
      <c r="S201">
        <v>0</v>
      </c>
      <c r="T201">
        <v>0</v>
      </c>
      <c r="U201">
        <v>1021</v>
      </c>
      <c r="V201">
        <v>0</v>
      </c>
      <c r="W201">
        <v>0</v>
      </c>
      <c r="Y201">
        <f t="shared" si="6"/>
        <v>94634</v>
      </c>
      <c r="Z201">
        <f>VLOOKUP(C201,[2]Sheet1!$B:$K,10,FALSE)</f>
        <v>94634</v>
      </c>
      <c r="AA201" t="b">
        <f t="shared" si="7"/>
        <v>1</v>
      </c>
    </row>
    <row r="202" spans="1:27" x14ac:dyDescent="0.25">
      <c r="A202" t="s">
        <v>353</v>
      </c>
      <c r="B202" t="s">
        <v>353</v>
      </c>
      <c r="C202">
        <v>1213010</v>
      </c>
      <c r="D202" s="11">
        <v>37680230124321</v>
      </c>
      <c r="E202" t="s">
        <v>49</v>
      </c>
      <c r="F202">
        <v>0</v>
      </c>
      <c r="G202">
        <v>29361</v>
      </c>
      <c r="H202">
        <v>0</v>
      </c>
      <c r="I202">
        <v>0</v>
      </c>
      <c r="J202">
        <v>163918</v>
      </c>
      <c r="K202">
        <v>0</v>
      </c>
      <c r="L202">
        <v>-1444</v>
      </c>
      <c r="M202">
        <v>0</v>
      </c>
      <c r="N202">
        <v>1009</v>
      </c>
      <c r="O202">
        <v>0</v>
      </c>
      <c r="P202">
        <v>6431</v>
      </c>
      <c r="Q202">
        <v>771</v>
      </c>
      <c r="R202">
        <v>13021</v>
      </c>
      <c r="S202">
        <v>0</v>
      </c>
      <c r="T202">
        <v>0</v>
      </c>
      <c r="U202">
        <v>2440</v>
      </c>
      <c r="V202">
        <v>0</v>
      </c>
      <c r="W202">
        <v>0</v>
      </c>
      <c r="Y202">
        <f t="shared" si="6"/>
        <v>163483</v>
      </c>
      <c r="Z202">
        <f>VLOOKUP(C202,[2]Sheet1!$B:$K,10,FALSE)</f>
        <v>163483</v>
      </c>
      <c r="AA202" t="b">
        <f t="shared" si="7"/>
        <v>1</v>
      </c>
    </row>
    <row r="203" spans="1:27" x14ac:dyDescent="0.25">
      <c r="A203" t="s">
        <v>354</v>
      </c>
      <c r="B203" t="s">
        <v>354</v>
      </c>
      <c r="C203">
        <v>1314011</v>
      </c>
      <c r="D203" s="11">
        <v>37683380108548</v>
      </c>
      <c r="E203" t="s">
        <v>131</v>
      </c>
      <c r="F203">
        <v>0</v>
      </c>
      <c r="G203">
        <v>59310</v>
      </c>
      <c r="H203">
        <v>0</v>
      </c>
      <c r="I203">
        <v>0</v>
      </c>
      <c r="J203">
        <v>305531</v>
      </c>
      <c r="K203">
        <v>0</v>
      </c>
      <c r="L203">
        <v>-1809</v>
      </c>
      <c r="M203">
        <v>0</v>
      </c>
      <c r="N203">
        <v>1666</v>
      </c>
      <c r="O203">
        <v>1935.24</v>
      </c>
      <c r="P203">
        <v>0</v>
      </c>
      <c r="Q203">
        <v>0</v>
      </c>
      <c r="R203">
        <v>24280</v>
      </c>
      <c r="S203">
        <v>0</v>
      </c>
      <c r="T203">
        <v>0</v>
      </c>
      <c r="U203">
        <v>4551</v>
      </c>
      <c r="V203">
        <v>0</v>
      </c>
      <c r="W203">
        <v>0</v>
      </c>
      <c r="Y203">
        <f t="shared" si="6"/>
        <v>307323.24</v>
      </c>
      <c r="Z203">
        <f>VLOOKUP(C203,[2]Sheet1!$B:$K,10,FALSE)</f>
        <v>307323.24</v>
      </c>
      <c r="AA203" t="b">
        <f t="shared" si="7"/>
        <v>1</v>
      </c>
    </row>
    <row r="204" spans="1:27" x14ac:dyDescent="0.25">
      <c r="A204" t="s">
        <v>355</v>
      </c>
      <c r="B204" t="s">
        <v>356</v>
      </c>
      <c r="C204">
        <v>1617051</v>
      </c>
      <c r="D204" s="11">
        <v>19753090134619</v>
      </c>
      <c r="E204" t="s">
        <v>96</v>
      </c>
      <c r="F204">
        <v>0</v>
      </c>
      <c r="G204">
        <v>13506</v>
      </c>
      <c r="H204">
        <v>0</v>
      </c>
      <c r="I204">
        <v>0</v>
      </c>
      <c r="J204">
        <v>71944</v>
      </c>
      <c r="K204">
        <v>0</v>
      </c>
      <c r="L204">
        <v>0</v>
      </c>
      <c r="M204">
        <v>0</v>
      </c>
      <c r="N204">
        <v>455</v>
      </c>
      <c r="O204">
        <v>0</v>
      </c>
      <c r="P204">
        <v>0</v>
      </c>
      <c r="Q204">
        <v>0</v>
      </c>
      <c r="R204">
        <v>3753</v>
      </c>
      <c r="S204">
        <v>0</v>
      </c>
      <c r="T204">
        <v>0</v>
      </c>
      <c r="U204">
        <v>704</v>
      </c>
      <c r="V204">
        <v>0</v>
      </c>
      <c r="W204">
        <v>0</v>
      </c>
      <c r="Y204">
        <f t="shared" si="6"/>
        <v>72399</v>
      </c>
      <c r="Z204">
        <f>VLOOKUP(C204,[2]Sheet1!$B:$K,10,FALSE)</f>
        <v>72399</v>
      </c>
      <c r="AA204" t="b">
        <f t="shared" si="7"/>
        <v>1</v>
      </c>
    </row>
    <row r="205" spans="1:27" x14ac:dyDescent="0.25">
      <c r="A205" t="s">
        <v>357</v>
      </c>
      <c r="B205" t="s">
        <v>356</v>
      </c>
      <c r="C205">
        <v>1819082</v>
      </c>
      <c r="D205" s="11">
        <v>19753090138297</v>
      </c>
      <c r="E205" t="s">
        <v>60</v>
      </c>
      <c r="F205">
        <v>0</v>
      </c>
      <c r="G205">
        <v>47272</v>
      </c>
      <c r="H205">
        <v>0</v>
      </c>
      <c r="I205">
        <v>0</v>
      </c>
      <c r="J205">
        <v>231729</v>
      </c>
      <c r="K205">
        <v>0</v>
      </c>
      <c r="L205">
        <v>0</v>
      </c>
      <c r="M205">
        <v>0</v>
      </c>
      <c r="N205">
        <v>1022</v>
      </c>
      <c r="O205">
        <v>0</v>
      </c>
      <c r="P205">
        <v>0</v>
      </c>
      <c r="Q205">
        <v>0</v>
      </c>
      <c r="R205">
        <v>17563</v>
      </c>
      <c r="S205">
        <v>0</v>
      </c>
      <c r="T205">
        <v>0</v>
      </c>
      <c r="U205">
        <v>3292</v>
      </c>
      <c r="V205">
        <v>0</v>
      </c>
      <c r="W205">
        <v>0</v>
      </c>
      <c r="Y205">
        <f t="shared" si="6"/>
        <v>232751</v>
      </c>
      <c r="Z205">
        <f>VLOOKUP(C205,[2]Sheet1!$B:$K,10,FALSE)</f>
        <v>232751</v>
      </c>
      <c r="AA205" t="b">
        <f t="shared" si="7"/>
        <v>1</v>
      </c>
    </row>
    <row r="206" spans="1:27" x14ac:dyDescent="0.25">
      <c r="A206" t="s">
        <v>358</v>
      </c>
      <c r="B206" t="s">
        <v>356</v>
      </c>
      <c r="C206">
        <v>1516017</v>
      </c>
      <c r="D206" s="11">
        <v>19753090131987</v>
      </c>
      <c r="E206" t="s">
        <v>55</v>
      </c>
      <c r="F206">
        <v>0</v>
      </c>
      <c r="G206">
        <v>561830</v>
      </c>
      <c r="H206">
        <v>0</v>
      </c>
      <c r="I206">
        <v>0</v>
      </c>
      <c r="J206">
        <v>3029575</v>
      </c>
      <c r="K206">
        <v>0</v>
      </c>
      <c r="L206">
        <v>0</v>
      </c>
      <c r="M206">
        <v>0</v>
      </c>
      <c r="N206">
        <v>17734</v>
      </c>
      <c r="O206">
        <v>0</v>
      </c>
      <c r="P206">
        <v>0</v>
      </c>
      <c r="Q206">
        <v>0</v>
      </c>
      <c r="R206">
        <v>220223</v>
      </c>
      <c r="S206">
        <v>0</v>
      </c>
      <c r="T206">
        <v>0</v>
      </c>
      <c r="U206">
        <v>41279</v>
      </c>
      <c r="V206">
        <v>0</v>
      </c>
      <c r="W206">
        <v>0</v>
      </c>
      <c r="Y206">
        <f t="shared" si="6"/>
        <v>3047309</v>
      </c>
      <c r="Z206">
        <f>VLOOKUP(C206,[2]Sheet1!$B:$K,10,FALSE)</f>
        <v>3047309</v>
      </c>
      <c r="AA206" t="b">
        <f t="shared" si="7"/>
        <v>1</v>
      </c>
    </row>
    <row r="207" spans="1:27" x14ac:dyDescent="0.25">
      <c r="A207" t="s">
        <v>359</v>
      </c>
      <c r="B207" t="s">
        <v>356</v>
      </c>
      <c r="C207">
        <v>1213011</v>
      </c>
      <c r="D207" s="11">
        <v>19646670125559</v>
      </c>
      <c r="E207" t="s">
        <v>49</v>
      </c>
      <c r="F207">
        <v>0</v>
      </c>
      <c r="G207">
        <v>108050</v>
      </c>
      <c r="H207">
        <v>0</v>
      </c>
      <c r="I207">
        <v>0</v>
      </c>
      <c r="J207">
        <v>579787</v>
      </c>
      <c r="K207">
        <v>0</v>
      </c>
      <c r="L207">
        <v>0</v>
      </c>
      <c r="M207">
        <v>0</v>
      </c>
      <c r="N207">
        <v>3407</v>
      </c>
      <c r="O207">
        <v>0</v>
      </c>
      <c r="P207">
        <v>0</v>
      </c>
      <c r="Q207">
        <v>0</v>
      </c>
      <c r="R207">
        <v>42147</v>
      </c>
      <c r="S207">
        <v>0</v>
      </c>
      <c r="T207">
        <v>0</v>
      </c>
      <c r="U207">
        <v>7900</v>
      </c>
      <c r="V207">
        <v>0</v>
      </c>
      <c r="W207">
        <v>0</v>
      </c>
      <c r="Y207">
        <f t="shared" si="6"/>
        <v>583194</v>
      </c>
      <c r="Z207">
        <f>VLOOKUP(C207,[2]Sheet1!$B:$K,10,FALSE)</f>
        <v>583194</v>
      </c>
      <c r="AA207" t="b">
        <f t="shared" si="7"/>
        <v>1</v>
      </c>
    </row>
    <row r="208" spans="1:27" x14ac:dyDescent="0.25">
      <c r="A208" t="s">
        <v>360</v>
      </c>
      <c r="B208" t="s">
        <v>356</v>
      </c>
      <c r="C208">
        <v>1718051</v>
      </c>
      <c r="D208" s="11">
        <v>19753090136531</v>
      </c>
      <c r="E208" t="s">
        <v>83</v>
      </c>
      <c r="F208">
        <v>10158</v>
      </c>
      <c r="G208">
        <v>43014</v>
      </c>
      <c r="H208">
        <v>0</v>
      </c>
      <c r="I208">
        <v>0</v>
      </c>
      <c r="J208">
        <v>278381</v>
      </c>
      <c r="K208">
        <v>0</v>
      </c>
      <c r="L208">
        <v>0</v>
      </c>
      <c r="M208">
        <v>0</v>
      </c>
      <c r="N208">
        <v>1034</v>
      </c>
      <c r="O208">
        <v>0</v>
      </c>
      <c r="P208">
        <v>0</v>
      </c>
      <c r="Q208">
        <v>0</v>
      </c>
      <c r="R208">
        <v>18698</v>
      </c>
      <c r="S208">
        <v>0</v>
      </c>
      <c r="T208">
        <v>0</v>
      </c>
      <c r="U208">
        <v>3505</v>
      </c>
      <c r="V208">
        <v>0</v>
      </c>
      <c r="W208">
        <v>0</v>
      </c>
      <c r="Y208">
        <f t="shared" si="6"/>
        <v>279415</v>
      </c>
      <c r="Z208">
        <f>VLOOKUP(C208,[2]Sheet1!$B:$K,10,FALSE)</f>
        <v>279415</v>
      </c>
      <c r="AA208" t="b">
        <f t="shared" si="7"/>
        <v>1</v>
      </c>
    </row>
    <row r="209" spans="1:27" x14ac:dyDescent="0.25">
      <c r="A209" t="s">
        <v>361</v>
      </c>
      <c r="B209" t="s">
        <v>356</v>
      </c>
      <c r="C209">
        <v>1112010</v>
      </c>
      <c r="D209" s="11">
        <v>19651360117234</v>
      </c>
      <c r="E209" t="s">
        <v>51</v>
      </c>
      <c r="F209">
        <v>0</v>
      </c>
      <c r="G209">
        <v>121409</v>
      </c>
      <c r="H209">
        <v>0</v>
      </c>
      <c r="I209">
        <v>0</v>
      </c>
      <c r="J209">
        <v>713467</v>
      </c>
      <c r="K209">
        <v>0</v>
      </c>
      <c r="L209">
        <v>0</v>
      </c>
      <c r="M209">
        <v>0</v>
      </c>
      <c r="N209">
        <v>4508</v>
      </c>
      <c r="O209">
        <v>0</v>
      </c>
      <c r="P209">
        <v>0</v>
      </c>
      <c r="Q209">
        <v>0</v>
      </c>
      <c r="R209">
        <v>42659</v>
      </c>
      <c r="S209">
        <v>0</v>
      </c>
      <c r="T209">
        <v>0</v>
      </c>
      <c r="U209">
        <v>7996</v>
      </c>
      <c r="V209">
        <v>0</v>
      </c>
      <c r="W209">
        <v>0</v>
      </c>
      <c r="Y209">
        <f t="shared" si="6"/>
        <v>717975</v>
      </c>
      <c r="Z209">
        <f>VLOOKUP(C209,[2]Sheet1!$B:$K,10,FALSE)</f>
        <v>717975</v>
      </c>
      <c r="AA209" t="b">
        <f t="shared" si="7"/>
        <v>1</v>
      </c>
    </row>
    <row r="210" spans="1:27" x14ac:dyDescent="0.25">
      <c r="A210" t="s">
        <v>362</v>
      </c>
      <c r="B210" t="s">
        <v>363</v>
      </c>
      <c r="C210">
        <v>1314012</v>
      </c>
      <c r="D210" s="11">
        <v>33103300125385</v>
      </c>
      <c r="E210" t="s">
        <v>131</v>
      </c>
      <c r="F210">
        <v>40271</v>
      </c>
      <c r="G210">
        <v>167654</v>
      </c>
      <c r="H210">
        <v>0</v>
      </c>
      <c r="I210">
        <v>0</v>
      </c>
      <c r="J210">
        <v>937622</v>
      </c>
      <c r="K210">
        <v>0</v>
      </c>
      <c r="L210">
        <v>0</v>
      </c>
      <c r="M210">
        <v>0</v>
      </c>
      <c r="N210">
        <v>4105</v>
      </c>
      <c r="O210">
        <v>0</v>
      </c>
      <c r="P210">
        <v>0</v>
      </c>
      <c r="Q210">
        <v>0</v>
      </c>
      <c r="R210">
        <v>88438</v>
      </c>
      <c r="S210">
        <v>0</v>
      </c>
      <c r="T210">
        <v>0</v>
      </c>
      <c r="U210">
        <v>0</v>
      </c>
      <c r="V210">
        <v>0</v>
      </c>
      <c r="W210">
        <v>0</v>
      </c>
      <c r="Y210">
        <f t="shared" si="6"/>
        <v>941727</v>
      </c>
      <c r="Z210">
        <f>VLOOKUP(C210,[2]Sheet1!$B:$K,10,FALSE)</f>
        <v>941727</v>
      </c>
      <c r="AA210" t="b">
        <f t="shared" si="7"/>
        <v>1</v>
      </c>
    </row>
    <row r="211" spans="1:27" x14ac:dyDescent="0.25">
      <c r="A211" t="s">
        <v>364</v>
      </c>
      <c r="B211" t="s">
        <v>365</v>
      </c>
      <c r="C211">
        <v>910011</v>
      </c>
      <c r="D211" s="11">
        <v>19734370118760</v>
      </c>
      <c r="E211" t="s">
        <v>102</v>
      </c>
      <c r="F211">
        <v>0</v>
      </c>
      <c r="G211">
        <v>60778</v>
      </c>
      <c r="H211">
        <v>0</v>
      </c>
      <c r="I211">
        <v>0</v>
      </c>
      <c r="J211">
        <v>303332</v>
      </c>
      <c r="K211">
        <v>0</v>
      </c>
      <c r="L211">
        <v>0</v>
      </c>
      <c r="M211">
        <v>0</v>
      </c>
      <c r="N211">
        <v>1918</v>
      </c>
      <c r="O211">
        <v>0</v>
      </c>
      <c r="P211">
        <v>8376</v>
      </c>
      <c r="Q211">
        <v>6501</v>
      </c>
      <c r="R211">
        <v>22074</v>
      </c>
      <c r="S211">
        <v>0</v>
      </c>
      <c r="T211">
        <v>0</v>
      </c>
      <c r="U211">
        <v>4137</v>
      </c>
      <c r="V211">
        <v>0</v>
      </c>
      <c r="W211">
        <v>0</v>
      </c>
      <c r="Y211">
        <f t="shared" si="6"/>
        <v>305250</v>
      </c>
      <c r="Z211">
        <f>VLOOKUP(C211,[2]Sheet1!$B:$K,10,FALSE)</f>
        <v>305250</v>
      </c>
      <c r="AA211" t="b">
        <f t="shared" si="7"/>
        <v>1</v>
      </c>
    </row>
    <row r="212" spans="1:27" x14ac:dyDescent="0.25">
      <c r="A212" t="s">
        <v>366</v>
      </c>
      <c r="B212" t="s">
        <v>365</v>
      </c>
      <c r="C212">
        <v>1819038</v>
      </c>
      <c r="D212" s="11">
        <v>19734370137240</v>
      </c>
      <c r="E212" t="s">
        <v>60</v>
      </c>
      <c r="F212">
        <v>0</v>
      </c>
      <c r="G212">
        <v>24517</v>
      </c>
      <c r="H212">
        <v>0</v>
      </c>
      <c r="I212">
        <v>0</v>
      </c>
      <c r="J212">
        <v>118050</v>
      </c>
      <c r="K212">
        <v>0</v>
      </c>
      <c r="L212">
        <v>86</v>
      </c>
      <c r="M212">
        <v>0</v>
      </c>
      <c r="N212">
        <v>491</v>
      </c>
      <c r="O212">
        <v>0</v>
      </c>
      <c r="P212">
        <v>4487</v>
      </c>
      <c r="Q212">
        <v>6464</v>
      </c>
      <c r="R212">
        <v>8552</v>
      </c>
      <c r="S212">
        <v>0</v>
      </c>
      <c r="T212">
        <v>0</v>
      </c>
      <c r="U212">
        <v>1603</v>
      </c>
      <c r="V212">
        <v>0</v>
      </c>
      <c r="W212">
        <v>0</v>
      </c>
      <c r="Y212">
        <f t="shared" si="6"/>
        <v>118627</v>
      </c>
      <c r="Z212">
        <f>VLOOKUP(C212,[2]Sheet1!$B:$K,10,FALSE)</f>
        <v>118627</v>
      </c>
      <c r="AA212" t="b">
        <f t="shared" si="7"/>
        <v>1</v>
      </c>
    </row>
    <row r="213" spans="1:27" x14ac:dyDescent="0.25">
      <c r="A213" t="s">
        <v>367</v>
      </c>
      <c r="B213" t="s">
        <v>367</v>
      </c>
      <c r="C213">
        <v>1213012</v>
      </c>
      <c r="D213" s="11">
        <v>36679590114256</v>
      </c>
      <c r="E213" t="s">
        <v>49</v>
      </c>
      <c r="F213">
        <v>0</v>
      </c>
      <c r="G213">
        <v>146513</v>
      </c>
      <c r="H213">
        <v>0</v>
      </c>
      <c r="I213">
        <v>0</v>
      </c>
      <c r="J213">
        <v>788722</v>
      </c>
      <c r="K213">
        <v>0</v>
      </c>
      <c r="L213">
        <v>-386</v>
      </c>
      <c r="M213">
        <v>0</v>
      </c>
      <c r="N213">
        <v>4986</v>
      </c>
      <c r="O213">
        <v>0</v>
      </c>
      <c r="P213">
        <v>0</v>
      </c>
      <c r="Q213">
        <v>0</v>
      </c>
      <c r="R213">
        <v>70701</v>
      </c>
      <c r="S213">
        <v>0</v>
      </c>
      <c r="T213">
        <v>14694</v>
      </c>
      <c r="U213">
        <v>0</v>
      </c>
      <c r="V213">
        <v>0</v>
      </c>
      <c r="W213">
        <v>0</v>
      </c>
      <c r="Y213">
        <f t="shared" si="6"/>
        <v>793322</v>
      </c>
      <c r="Z213">
        <f>VLOOKUP(C213,[2]Sheet1!$B:$K,10,FALSE)</f>
        <v>793322</v>
      </c>
      <c r="AA213" t="b">
        <f t="shared" si="7"/>
        <v>1</v>
      </c>
    </row>
    <row r="214" spans="1:27" x14ac:dyDescent="0.25">
      <c r="A214" t="s">
        <v>368</v>
      </c>
      <c r="B214" t="s">
        <v>368</v>
      </c>
      <c r="C214">
        <v>1314013</v>
      </c>
      <c r="D214" s="11">
        <v>37683380118083</v>
      </c>
      <c r="E214" t="s">
        <v>131</v>
      </c>
      <c r="F214">
        <v>16347</v>
      </c>
      <c r="G214">
        <v>69293</v>
      </c>
      <c r="H214">
        <v>0</v>
      </c>
      <c r="I214">
        <v>0</v>
      </c>
      <c r="J214">
        <v>361379</v>
      </c>
      <c r="K214">
        <v>0</v>
      </c>
      <c r="L214">
        <v>1051</v>
      </c>
      <c r="M214">
        <v>0</v>
      </c>
      <c r="N214">
        <v>1883</v>
      </c>
      <c r="O214">
        <v>6471</v>
      </c>
      <c r="P214">
        <v>9722</v>
      </c>
      <c r="Q214">
        <v>24451</v>
      </c>
      <c r="R214">
        <v>27676</v>
      </c>
      <c r="S214">
        <v>0</v>
      </c>
      <c r="T214">
        <v>0</v>
      </c>
      <c r="U214">
        <v>5187</v>
      </c>
      <c r="V214">
        <v>0</v>
      </c>
      <c r="W214">
        <v>0</v>
      </c>
      <c r="Y214">
        <f t="shared" si="6"/>
        <v>370784</v>
      </c>
      <c r="Z214">
        <f>VLOOKUP(C214,[2]Sheet1!$B:$K,10,FALSE)</f>
        <v>370784</v>
      </c>
      <c r="AA214" t="b">
        <f t="shared" si="7"/>
        <v>1</v>
      </c>
    </row>
    <row r="215" spans="1:27" x14ac:dyDescent="0.25">
      <c r="A215" t="s">
        <v>369</v>
      </c>
      <c r="B215" t="s">
        <v>369</v>
      </c>
      <c r="C215">
        <v>1920036</v>
      </c>
      <c r="D215" s="11">
        <v>4614240120394</v>
      </c>
      <c r="E215" t="s">
        <v>155</v>
      </c>
      <c r="F215">
        <v>16902</v>
      </c>
      <c r="G215">
        <v>60778</v>
      </c>
      <c r="H215">
        <v>0</v>
      </c>
      <c r="I215">
        <v>0</v>
      </c>
      <c r="J215">
        <v>305950</v>
      </c>
      <c r="K215">
        <v>0</v>
      </c>
      <c r="L215">
        <v>400</v>
      </c>
      <c r="M215">
        <v>0</v>
      </c>
      <c r="N215">
        <v>1947</v>
      </c>
      <c r="O215">
        <v>24150.58</v>
      </c>
      <c r="P215">
        <v>0</v>
      </c>
      <c r="Q215">
        <v>0</v>
      </c>
      <c r="R215">
        <v>20427</v>
      </c>
      <c r="S215">
        <v>0</v>
      </c>
      <c r="T215">
        <v>0</v>
      </c>
      <c r="U215">
        <v>3829</v>
      </c>
      <c r="V215">
        <v>0</v>
      </c>
      <c r="W215">
        <v>0</v>
      </c>
      <c r="Y215" s="88">
        <f t="shared" si="6"/>
        <v>332447.58</v>
      </c>
      <c r="Z215">
        <f>VLOOKUP(C215,[2]Sheet1!$B:$K,10,FALSE)</f>
        <v>332447.58</v>
      </c>
      <c r="AA215" t="b">
        <f t="shared" si="7"/>
        <v>1</v>
      </c>
    </row>
    <row r="216" spans="1:27" x14ac:dyDescent="0.25">
      <c r="A216" t="s">
        <v>370</v>
      </c>
      <c r="B216" t="s">
        <v>370</v>
      </c>
      <c r="C216">
        <v>2122023</v>
      </c>
      <c r="D216" s="11" t="s">
        <v>371</v>
      </c>
      <c r="E216" t="s">
        <v>58</v>
      </c>
      <c r="F216">
        <v>0</v>
      </c>
      <c r="G216">
        <v>62540</v>
      </c>
      <c r="H216">
        <v>0</v>
      </c>
      <c r="I216">
        <v>4003</v>
      </c>
      <c r="J216">
        <v>312320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2597</v>
      </c>
      <c r="Q216">
        <v>0</v>
      </c>
      <c r="R216">
        <v>30030</v>
      </c>
      <c r="S216">
        <v>0</v>
      </c>
      <c r="T216">
        <v>0</v>
      </c>
      <c r="U216">
        <v>0</v>
      </c>
      <c r="V216">
        <v>0</v>
      </c>
      <c r="W216">
        <v>0</v>
      </c>
      <c r="Y216">
        <f t="shared" si="6"/>
        <v>312320</v>
      </c>
      <c r="Z216">
        <f>VLOOKUP(C216,[2]Sheet1!$B:$K,10,FALSE)</f>
        <v>312320</v>
      </c>
      <c r="AA216" t="b">
        <f t="shared" si="7"/>
        <v>1</v>
      </c>
    </row>
    <row r="217" spans="1:27" x14ac:dyDescent="0.25">
      <c r="A217" t="s">
        <v>372</v>
      </c>
      <c r="B217" t="s">
        <v>372</v>
      </c>
      <c r="C217">
        <v>1819029</v>
      </c>
      <c r="D217" s="11">
        <v>7100740137026</v>
      </c>
      <c r="E217" t="s">
        <v>60</v>
      </c>
      <c r="F217">
        <v>0</v>
      </c>
      <c r="G217">
        <v>34353</v>
      </c>
      <c r="H217">
        <v>0</v>
      </c>
      <c r="I217">
        <v>22068</v>
      </c>
      <c r="J217">
        <v>227710</v>
      </c>
      <c r="K217">
        <v>0</v>
      </c>
      <c r="L217">
        <v>0</v>
      </c>
      <c r="M217">
        <v>0</v>
      </c>
      <c r="N217">
        <v>753</v>
      </c>
      <c r="O217">
        <v>0</v>
      </c>
      <c r="P217">
        <v>0</v>
      </c>
      <c r="Q217">
        <v>7385</v>
      </c>
      <c r="R217">
        <v>18073</v>
      </c>
      <c r="S217">
        <v>0</v>
      </c>
      <c r="T217">
        <v>0</v>
      </c>
      <c r="U217">
        <v>3387</v>
      </c>
      <c r="V217">
        <v>0</v>
      </c>
      <c r="W217">
        <v>0</v>
      </c>
      <c r="Y217">
        <f t="shared" si="6"/>
        <v>228463</v>
      </c>
      <c r="Z217">
        <f>VLOOKUP(C217,[2]Sheet1!$B:$K,10,FALSE)</f>
        <v>228463</v>
      </c>
      <c r="AA217" t="b">
        <f t="shared" si="7"/>
        <v>1</v>
      </c>
    </row>
    <row r="218" spans="1:27" x14ac:dyDescent="0.25">
      <c r="A218" t="s">
        <v>373</v>
      </c>
      <c r="B218" t="s">
        <v>374</v>
      </c>
      <c r="C218">
        <v>2223012</v>
      </c>
      <c r="D218" s="11" t="s">
        <v>375</v>
      </c>
      <c r="E218" t="s">
        <v>69</v>
      </c>
      <c r="F218">
        <v>0</v>
      </c>
      <c r="G218">
        <v>11451</v>
      </c>
      <c r="H218">
        <v>0</v>
      </c>
      <c r="I218">
        <v>0</v>
      </c>
      <c r="J218">
        <v>59812</v>
      </c>
      <c r="K218">
        <v>0</v>
      </c>
      <c r="L218">
        <v>0</v>
      </c>
      <c r="M218">
        <v>-390</v>
      </c>
      <c r="N218">
        <v>0</v>
      </c>
      <c r="O218">
        <v>0</v>
      </c>
      <c r="P218">
        <v>0</v>
      </c>
      <c r="Q218">
        <v>0</v>
      </c>
      <c r="R218">
        <v>5821</v>
      </c>
      <c r="S218">
        <v>0</v>
      </c>
      <c r="T218">
        <v>0</v>
      </c>
      <c r="U218">
        <v>0</v>
      </c>
      <c r="V218">
        <v>0</v>
      </c>
      <c r="W218">
        <v>0</v>
      </c>
      <c r="Y218">
        <f t="shared" si="6"/>
        <v>59812</v>
      </c>
      <c r="Z218">
        <f>VLOOKUP(C218,[2]Sheet1!$B:$K,10,FALSE)</f>
        <v>59812</v>
      </c>
      <c r="AA218" t="b">
        <f t="shared" si="7"/>
        <v>1</v>
      </c>
    </row>
    <row r="219" spans="1:27" x14ac:dyDescent="0.25">
      <c r="A219" t="s">
        <v>376</v>
      </c>
      <c r="B219" t="s">
        <v>377</v>
      </c>
      <c r="C219">
        <v>1718015</v>
      </c>
      <c r="D219" s="11">
        <v>9100900136036</v>
      </c>
      <c r="E219" t="s">
        <v>83</v>
      </c>
      <c r="F219">
        <v>0</v>
      </c>
      <c r="G219">
        <v>146220</v>
      </c>
      <c r="H219">
        <v>0</v>
      </c>
      <c r="I219">
        <v>0</v>
      </c>
      <c r="J219">
        <v>891448</v>
      </c>
      <c r="K219">
        <v>0</v>
      </c>
      <c r="L219">
        <v>-944</v>
      </c>
      <c r="M219">
        <v>0</v>
      </c>
      <c r="N219">
        <v>3602</v>
      </c>
      <c r="O219">
        <v>72102</v>
      </c>
      <c r="P219">
        <v>0</v>
      </c>
      <c r="Q219">
        <v>0</v>
      </c>
      <c r="R219">
        <v>70779</v>
      </c>
      <c r="S219">
        <v>0</v>
      </c>
      <c r="T219">
        <v>0</v>
      </c>
      <c r="U219">
        <v>13266</v>
      </c>
      <c r="V219">
        <v>0</v>
      </c>
      <c r="W219">
        <v>0</v>
      </c>
      <c r="Y219">
        <f t="shared" si="6"/>
        <v>966208</v>
      </c>
      <c r="Z219">
        <f>VLOOKUP(C219,[2]Sheet1!$B:$K,10,FALSE)</f>
        <v>966208</v>
      </c>
      <c r="AA219" t="b">
        <f t="shared" si="7"/>
        <v>1</v>
      </c>
    </row>
    <row r="220" spans="1:27" x14ac:dyDescent="0.25">
      <c r="A220" t="s">
        <v>378</v>
      </c>
      <c r="B220" t="s">
        <v>377</v>
      </c>
      <c r="C220">
        <v>1718016</v>
      </c>
      <c r="D220" s="11">
        <v>31669510135871</v>
      </c>
      <c r="E220" t="s">
        <v>83</v>
      </c>
      <c r="F220">
        <v>1</v>
      </c>
      <c r="G220">
        <v>192758</v>
      </c>
      <c r="H220">
        <v>0</v>
      </c>
      <c r="I220">
        <v>0</v>
      </c>
      <c r="J220">
        <v>1012687</v>
      </c>
      <c r="K220">
        <v>0</v>
      </c>
      <c r="L220">
        <v>-1309</v>
      </c>
      <c r="M220">
        <v>0</v>
      </c>
      <c r="N220">
        <v>1153</v>
      </c>
      <c r="O220">
        <v>10720</v>
      </c>
      <c r="P220">
        <v>0</v>
      </c>
      <c r="Q220">
        <v>0</v>
      </c>
      <c r="R220">
        <v>80468</v>
      </c>
      <c r="S220">
        <v>0</v>
      </c>
      <c r="T220">
        <v>0</v>
      </c>
      <c r="U220">
        <v>15083</v>
      </c>
      <c r="V220">
        <v>0</v>
      </c>
      <c r="W220">
        <v>0</v>
      </c>
      <c r="Y220">
        <f t="shared" si="6"/>
        <v>1023251</v>
      </c>
      <c r="Z220">
        <f>VLOOKUP(C220,[2]Sheet1!$B:$K,10,FALSE)</f>
        <v>1023251</v>
      </c>
      <c r="AA220" t="b">
        <f t="shared" si="7"/>
        <v>1</v>
      </c>
    </row>
    <row r="221" spans="1:27" x14ac:dyDescent="0.25">
      <c r="A221" t="s">
        <v>379</v>
      </c>
      <c r="B221" t="s">
        <v>377</v>
      </c>
      <c r="C221">
        <v>1112011</v>
      </c>
      <c r="D221" s="11">
        <v>31668450121418</v>
      </c>
      <c r="E221" t="s">
        <v>51</v>
      </c>
      <c r="F221">
        <v>0</v>
      </c>
      <c r="G221">
        <v>230634</v>
      </c>
      <c r="H221">
        <v>0</v>
      </c>
      <c r="I221">
        <v>0</v>
      </c>
      <c r="J221">
        <v>1159232</v>
      </c>
      <c r="K221">
        <v>0</v>
      </c>
      <c r="L221">
        <v>-1508</v>
      </c>
      <c r="M221">
        <v>0</v>
      </c>
      <c r="N221">
        <v>7069</v>
      </c>
      <c r="O221">
        <v>0</v>
      </c>
      <c r="P221">
        <v>0</v>
      </c>
      <c r="Q221">
        <v>0</v>
      </c>
      <c r="R221">
        <v>92136</v>
      </c>
      <c r="S221">
        <v>0</v>
      </c>
      <c r="T221">
        <v>0</v>
      </c>
      <c r="U221">
        <v>17270</v>
      </c>
      <c r="V221">
        <v>0</v>
      </c>
      <c r="W221">
        <v>0</v>
      </c>
      <c r="Y221">
        <f t="shared" si="6"/>
        <v>1164793</v>
      </c>
      <c r="Z221">
        <f>VLOOKUP(C221,[2]Sheet1!$B:$K,10,FALSE)</f>
        <v>1164793</v>
      </c>
      <c r="AA221" t="b">
        <f t="shared" si="7"/>
        <v>1</v>
      </c>
    </row>
    <row r="222" spans="1:27" x14ac:dyDescent="0.25">
      <c r="A222" t="s">
        <v>380</v>
      </c>
      <c r="B222" t="s">
        <v>381</v>
      </c>
      <c r="C222">
        <v>2021017</v>
      </c>
      <c r="D222" s="11" t="s">
        <v>382</v>
      </c>
      <c r="E222" t="s">
        <v>125</v>
      </c>
      <c r="F222">
        <v>0</v>
      </c>
      <c r="G222">
        <v>25691</v>
      </c>
      <c r="H222">
        <v>0</v>
      </c>
      <c r="I222">
        <v>0</v>
      </c>
      <c r="J222">
        <v>136603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8537</v>
      </c>
      <c r="S222">
        <v>0</v>
      </c>
      <c r="T222">
        <v>0</v>
      </c>
      <c r="U222">
        <v>1601</v>
      </c>
      <c r="V222">
        <v>0</v>
      </c>
      <c r="W222">
        <v>0</v>
      </c>
      <c r="Y222">
        <f t="shared" si="6"/>
        <v>136603</v>
      </c>
      <c r="Z222">
        <f>VLOOKUP(C222,[2]Sheet1!$B:$K,10,FALSE)</f>
        <v>136603</v>
      </c>
      <c r="AA222" t="b">
        <f t="shared" si="7"/>
        <v>1</v>
      </c>
    </row>
    <row r="223" spans="1:27" x14ac:dyDescent="0.25">
      <c r="A223" t="s">
        <v>383</v>
      </c>
      <c r="B223" t="s">
        <v>381</v>
      </c>
      <c r="C223">
        <v>2021018</v>
      </c>
      <c r="D223" s="11" t="s">
        <v>384</v>
      </c>
      <c r="E223" t="s">
        <v>125</v>
      </c>
      <c r="F223">
        <v>0</v>
      </c>
      <c r="G223">
        <v>35234</v>
      </c>
      <c r="H223">
        <v>0</v>
      </c>
      <c r="I223">
        <v>0</v>
      </c>
      <c r="J223">
        <v>204935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14222</v>
      </c>
      <c r="S223">
        <v>0</v>
      </c>
      <c r="T223">
        <v>0</v>
      </c>
      <c r="U223">
        <v>2666</v>
      </c>
      <c r="V223">
        <v>0</v>
      </c>
      <c r="W223">
        <v>0</v>
      </c>
      <c r="Y223">
        <f t="shared" si="6"/>
        <v>204935</v>
      </c>
      <c r="Z223">
        <f>VLOOKUP(C223,[2]Sheet1!$B:$K,10,FALSE)</f>
        <v>204935</v>
      </c>
      <c r="AA223" t="b">
        <f t="shared" si="7"/>
        <v>1</v>
      </c>
    </row>
    <row r="224" spans="1:27" x14ac:dyDescent="0.25">
      <c r="A224" t="s">
        <v>385</v>
      </c>
      <c r="B224" t="s">
        <v>381</v>
      </c>
      <c r="C224">
        <v>2021019</v>
      </c>
      <c r="D224" s="11" t="s">
        <v>386</v>
      </c>
      <c r="E224" t="s">
        <v>125</v>
      </c>
      <c r="F224">
        <v>0</v>
      </c>
      <c r="G224">
        <v>27600</v>
      </c>
      <c r="H224">
        <v>0</v>
      </c>
      <c r="I224">
        <v>0</v>
      </c>
      <c r="J224">
        <v>143744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9131</v>
      </c>
      <c r="S224">
        <v>0</v>
      </c>
      <c r="T224">
        <v>0</v>
      </c>
      <c r="U224">
        <v>1711</v>
      </c>
      <c r="V224">
        <v>0</v>
      </c>
      <c r="W224">
        <v>0</v>
      </c>
      <c r="Y224">
        <f t="shared" si="6"/>
        <v>143744</v>
      </c>
      <c r="Z224">
        <f>VLOOKUP(C224,[2]Sheet1!$B:$K,10,FALSE)</f>
        <v>143744</v>
      </c>
      <c r="AA224" t="b">
        <f t="shared" si="7"/>
        <v>1</v>
      </c>
    </row>
    <row r="225" spans="1:27" x14ac:dyDescent="0.25">
      <c r="A225" t="s">
        <v>387</v>
      </c>
      <c r="B225" t="s">
        <v>381</v>
      </c>
      <c r="C225">
        <v>1819041</v>
      </c>
      <c r="D225" s="11">
        <v>37681630138156</v>
      </c>
      <c r="E225" t="s">
        <v>60</v>
      </c>
      <c r="F225">
        <v>0</v>
      </c>
      <c r="G225">
        <v>34940</v>
      </c>
      <c r="H225">
        <v>0</v>
      </c>
      <c r="I225">
        <v>0</v>
      </c>
      <c r="J225">
        <v>238168</v>
      </c>
      <c r="K225">
        <v>0</v>
      </c>
      <c r="L225">
        <v>0</v>
      </c>
      <c r="M225">
        <v>0</v>
      </c>
      <c r="N225">
        <v>1504</v>
      </c>
      <c r="O225">
        <v>0</v>
      </c>
      <c r="P225">
        <v>0</v>
      </c>
      <c r="Q225">
        <v>0</v>
      </c>
      <c r="R225">
        <v>14912</v>
      </c>
      <c r="S225">
        <v>0</v>
      </c>
      <c r="T225">
        <v>0</v>
      </c>
      <c r="U225">
        <v>2796</v>
      </c>
      <c r="V225">
        <v>0</v>
      </c>
      <c r="W225">
        <v>0</v>
      </c>
      <c r="Y225">
        <f t="shared" si="6"/>
        <v>239672</v>
      </c>
      <c r="Z225">
        <f>VLOOKUP(C225,[2]Sheet1!$B:$K,10,FALSE)</f>
        <v>239672</v>
      </c>
      <c r="AA225" t="b">
        <f t="shared" si="7"/>
        <v>1</v>
      </c>
    </row>
    <row r="226" spans="1:27" x14ac:dyDescent="0.25">
      <c r="A226" t="s">
        <v>388</v>
      </c>
      <c r="B226" t="s">
        <v>381</v>
      </c>
      <c r="C226">
        <v>1819042</v>
      </c>
      <c r="D226" s="11">
        <v>33103300138602</v>
      </c>
      <c r="E226" t="s">
        <v>60</v>
      </c>
      <c r="F226">
        <v>0</v>
      </c>
      <c r="G226">
        <v>119794</v>
      </c>
      <c r="H226">
        <v>0</v>
      </c>
      <c r="I226">
        <v>2519</v>
      </c>
      <c r="J226">
        <v>621630</v>
      </c>
      <c r="K226">
        <v>0</v>
      </c>
      <c r="L226">
        <v>0</v>
      </c>
      <c r="M226">
        <v>0</v>
      </c>
      <c r="N226">
        <v>3825</v>
      </c>
      <c r="O226">
        <v>0</v>
      </c>
      <c r="P226">
        <v>0</v>
      </c>
      <c r="Q226">
        <v>0</v>
      </c>
      <c r="R226">
        <v>46099</v>
      </c>
      <c r="S226">
        <v>0</v>
      </c>
      <c r="T226">
        <v>0</v>
      </c>
      <c r="U226">
        <v>8641</v>
      </c>
      <c r="V226">
        <v>0</v>
      </c>
      <c r="W226">
        <v>0</v>
      </c>
      <c r="Y226">
        <f t="shared" si="6"/>
        <v>625455</v>
      </c>
      <c r="Z226">
        <f>VLOOKUP(C226,[2]Sheet1!$B:$K,10,FALSE)</f>
        <v>625455</v>
      </c>
      <c r="AA226" t="b">
        <f t="shared" si="7"/>
        <v>1</v>
      </c>
    </row>
    <row r="227" spans="1:27" x14ac:dyDescent="0.25">
      <c r="A227" t="s">
        <v>389</v>
      </c>
      <c r="B227" t="s">
        <v>381</v>
      </c>
      <c r="C227">
        <v>1819083</v>
      </c>
      <c r="D227" s="11">
        <v>67681633731239</v>
      </c>
      <c r="E227" t="s">
        <v>60</v>
      </c>
      <c r="F227">
        <v>0</v>
      </c>
      <c r="G227">
        <v>31270</v>
      </c>
      <c r="H227">
        <v>0</v>
      </c>
      <c r="I227">
        <v>0</v>
      </c>
      <c r="J227">
        <v>154642</v>
      </c>
      <c r="K227">
        <v>0</v>
      </c>
      <c r="L227">
        <v>0</v>
      </c>
      <c r="M227">
        <v>0</v>
      </c>
      <c r="N227">
        <v>199</v>
      </c>
      <c r="O227">
        <v>0</v>
      </c>
      <c r="P227">
        <v>0</v>
      </c>
      <c r="Q227">
        <v>0</v>
      </c>
      <c r="R227">
        <v>12292</v>
      </c>
      <c r="S227">
        <v>0</v>
      </c>
      <c r="T227">
        <v>0</v>
      </c>
      <c r="U227">
        <v>2304</v>
      </c>
      <c r="V227">
        <v>0</v>
      </c>
      <c r="W227">
        <v>0</v>
      </c>
      <c r="Y227">
        <f t="shared" si="6"/>
        <v>154841</v>
      </c>
      <c r="Z227">
        <f>VLOOKUP(C227,[2]Sheet1!$B:$K,10,FALSE)</f>
        <v>154841</v>
      </c>
      <c r="AA227" t="b">
        <f t="shared" si="7"/>
        <v>1</v>
      </c>
    </row>
    <row r="228" spans="1:27" x14ac:dyDescent="0.25">
      <c r="A228" t="s">
        <v>390</v>
      </c>
      <c r="B228" t="s">
        <v>390</v>
      </c>
      <c r="C228">
        <v>1516019</v>
      </c>
      <c r="D228" s="11">
        <v>48705730129494</v>
      </c>
      <c r="E228" t="s">
        <v>55</v>
      </c>
      <c r="F228">
        <v>0</v>
      </c>
      <c r="G228">
        <v>90286</v>
      </c>
      <c r="H228">
        <v>0</v>
      </c>
      <c r="I228">
        <v>0</v>
      </c>
      <c r="J228">
        <v>497526</v>
      </c>
      <c r="K228">
        <v>0</v>
      </c>
      <c r="L228">
        <v>0</v>
      </c>
      <c r="M228">
        <v>0</v>
      </c>
      <c r="N228">
        <v>2890</v>
      </c>
      <c r="O228">
        <v>4443.3100000000004</v>
      </c>
      <c r="P228">
        <v>0</v>
      </c>
      <c r="Q228">
        <v>0</v>
      </c>
      <c r="R228">
        <v>39523</v>
      </c>
      <c r="S228">
        <v>0</v>
      </c>
      <c r="T228">
        <v>0</v>
      </c>
      <c r="U228">
        <v>7408</v>
      </c>
      <c r="V228">
        <v>0</v>
      </c>
      <c r="W228">
        <v>0</v>
      </c>
      <c r="Y228">
        <f t="shared" si="6"/>
        <v>504859.31</v>
      </c>
      <c r="Z228">
        <f>VLOOKUP(C228,[2]Sheet1!$B:$K,10,FALSE)</f>
        <v>504859.31</v>
      </c>
      <c r="AA228" t="b">
        <f t="shared" si="7"/>
        <v>1</v>
      </c>
    </row>
    <row r="229" spans="1:27" x14ac:dyDescent="0.25">
      <c r="A229" t="s">
        <v>391</v>
      </c>
      <c r="B229" t="s">
        <v>391</v>
      </c>
      <c r="C229">
        <v>1516020</v>
      </c>
      <c r="D229" s="11">
        <v>37683380126730</v>
      </c>
      <c r="E229" t="s">
        <v>55</v>
      </c>
      <c r="F229">
        <v>14165</v>
      </c>
      <c r="G229">
        <v>59163</v>
      </c>
      <c r="H229">
        <v>0</v>
      </c>
      <c r="I229">
        <v>0</v>
      </c>
      <c r="J229">
        <v>292738</v>
      </c>
      <c r="K229">
        <v>0</v>
      </c>
      <c r="L229">
        <v>0</v>
      </c>
      <c r="M229">
        <v>0</v>
      </c>
      <c r="N229">
        <v>1546</v>
      </c>
      <c r="O229">
        <v>0</v>
      </c>
      <c r="P229">
        <v>4936</v>
      </c>
      <c r="Q229">
        <v>4124</v>
      </c>
      <c r="R229">
        <v>22470</v>
      </c>
      <c r="S229">
        <v>0</v>
      </c>
      <c r="T229">
        <v>0</v>
      </c>
      <c r="U229">
        <v>4212</v>
      </c>
      <c r="V229">
        <v>0</v>
      </c>
      <c r="W229">
        <v>0</v>
      </c>
      <c r="Y229">
        <f t="shared" si="6"/>
        <v>294284</v>
      </c>
      <c r="Z229">
        <f>VLOOKUP(C229,[2]Sheet1!$B:$K,10,FALSE)</f>
        <v>294284</v>
      </c>
      <c r="AA229" t="b">
        <f t="shared" si="7"/>
        <v>1</v>
      </c>
    </row>
    <row r="230" spans="1:27" x14ac:dyDescent="0.25">
      <c r="A230" t="s">
        <v>392</v>
      </c>
      <c r="B230" t="s">
        <v>392</v>
      </c>
      <c r="C230">
        <v>1112012</v>
      </c>
      <c r="D230" s="11">
        <v>37683386039812</v>
      </c>
      <c r="E230" t="s">
        <v>51</v>
      </c>
      <c r="F230">
        <v>23528</v>
      </c>
      <c r="G230">
        <v>85588</v>
      </c>
      <c r="H230">
        <v>0</v>
      </c>
      <c r="I230">
        <v>0</v>
      </c>
      <c r="J230">
        <v>475755</v>
      </c>
      <c r="K230">
        <v>0</v>
      </c>
      <c r="L230">
        <v>0</v>
      </c>
      <c r="M230">
        <v>0</v>
      </c>
      <c r="N230">
        <v>3007</v>
      </c>
      <c r="O230">
        <v>3626.89</v>
      </c>
      <c r="P230">
        <v>11965</v>
      </c>
      <c r="Q230">
        <v>53571</v>
      </c>
      <c r="R230">
        <v>34827</v>
      </c>
      <c r="S230">
        <v>0</v>
      </c>
      <c r="T230">
        <v>0</v>
      </c>
      <c r="U230">
        <v>6528</v>
      </c>
      <c r="V230">
        <v>0</v>
      </c>
      <c r="W230">
        <v>0</v>
      </c>
      <c r="Y230" s="88">
        <f t="shared" si="6"/>
        <v>482388.89</v>
      </c>
      <c r="Z230">
        <f>VLOOKUP(C230,[2]Sheet1!$B:$K,10,FALSE)</f>
        <v>482388.89</v>
      </c>
      <c r="AA230" t="b">
        <f t="shared" si="7"/>
        <v>1</v>
      </c>
    </row>
    <row r="231" spans="1:27" x14ac:dyDescent="0.25">
      <c r="A231" t="s">
        <v>393</v>
      </c>
      <c r="B231" t="s">
        <v>394</v>
      </c>
      <c r="C231">
        <v>1718004</v>
      </c>
      <c r="D231" s="11">
        <v>1611920127696</v>
      </c>
      <c r="E231" t="s">
        <v>83</v>
      </c>
      <c r="F231">
        <v>0</v>
      </c>
      <c r="G231">
        <v>82359</v>
      </c>
      <c r="H231">
        <v>0</v>
      </c>
      <c r="I231">
        <v>0</v>
      </c>
      <c r="J231">
        <v>446214</v>
      </c>
      <c r="K231">
        <v>0</v>
      </c>
      <c r="L231">
        <v>9503</v>
      </c>
      <c r="M231">
        <v>0</v>
      </c>
      <c r="N231">
        <v>2772</v>
      </c>
      <c r="O231">
        <v>0</v>
      </c>
      <c r="P231">
        <v>0</v>
      </c>
      <c r="Q231">
        <v>0</v>
      </c>
      <c r="R231">
        <v>35025</v>
      </c>
      <c r="S231">
        <v>0</v>
      </c>
      <c r="T231">
        <v>0</v>
      </c>
      <c r="U231">
        <v>6565</v>
      </c>
      <c r="V231">
        <v>0</v>
      </c>
      <c r="W231">
        <v>0</v>
      </c>
      <c r="Y231">
        <f t="shared" si="6"/>
        <v>458489</v>
      </c>
      <c r="Z231">
        <f>VLOOKUP(C231,[2]Sheet1!$B:$K,10,FALSE)</f>
        <v>458489</v>
      </c>
      <c r="AA231" t="b">
        <f t="shared" si="7"/>
        <v>1</v>
      </c>
    </row>
    <row r="232" spans="1:27" x14ac:dyDescent="0.25">
      <c r="A232" t="s">
        <v>395</v>
      </c>
      <c r="B232" t="s">
        <v>395</v>
      </c>
      <c r="C232">
        <v>1617042</v>
      </c>
      <c r="D232" s="11">
        <v>30665300134221</v>
      </c>
      <c r="E232" t="s">
        <v>96</v>
      </c>
      <c r="F232">
        <v>0</v>
      </c>
      <c r="G232">
        <v>46978</v>
      </c>
      <c r="H232">
        <v>0</v>
      </c>
      <c r="I232">
        <v>0</v>
      </c>
      <c r="J232">
        <v>243121</v>
      </c>
      <c r="K232">
        <v>0</v>
      </c>
      <c r="L232">
        <v>0</v>
      </c>
      <c r="M232">
        <v>0</v>
      </c>
      <c r="N232">
        <v>1378</v>
      </c>
      <c r="O232">
        <v>0</v>
      </c>
      <c r="P232">
        <v>4636</v>
      </c>
      <c r="Q232">
        <v>9636</v>
      </c>
      <c r="R232">
        <v>22941</v>
      </c>
      <c r="S232">
        <v>0</v>
      </c>
      <c r="T232">
        <v>0</v>
      </c>
      <c r="U232">
        <v>0</v>
      </c>
      <c r="V232">
        <v>0</v>
      </c>
      <c r="W232">
        <v>0</v>
      </c>
      <c r="Y232">
        <f t="shared" si="6"/>
        <v>244499</v>
      </c>
      <c r="Z232">
        <f>VLOOKUP(C232,[2]Sheet1!$B:$K,10,FALSE)</f>
        <v>244499</v>
      </c>
      <c r="AA232" t="b">
        <f t="shared" si="7"/>
        <v>1</v>
      </c>
    </row>
    <row r="233" spans="1:27" x14ac:dyDescent="0.25">
      <c r="A233" t="s">
        <v>396</v>
      </c>
      <c r="B233" t="s">
        <v>397</v>
      </c>
      <c r="C233">
        <v>910012</v>
      </c>
      <c r="D233" s="11">
        <v>37683386119598</v>
      </c>
      <c r="E233" t="s">
        <v>102</v>
      </c>
      <c r="F233">
        <v>0</v>
      </c>
      <c r="G233">
        <v>37436</v>
      </c>
      <c r="H233">
        <v>0</v>
      </c>
      <c r="I233">
        <v>192594</v>
      </c>
      <c r="J233">
        <v>216133</v>
      </c>
      <c r="K233">
        <v>0</v>
      </c>
      <c r="L233">
        <v>293</v>
      </c>
      <c r="M233">
        <v>0</v>
      </c>
      <c r="N233">
        <v>1366</v>
      </c>
      <c r="O233">
        <v>0</v>
      </c>
      <c r="P233">
        <v>0</v>
      </c>
      <c r="Q233">
        <v>0</v>
      </c>
      <c r="R233">
        <v>14181</v>
      </c>
      <c r="S233">
        <v>0</v>
      </c>
      <c r="T233">
        <v>0</v>
      </c>
      <c r="U233">
        <v>2658</v>
      </c>
      <c r="V233">
        <v>0</v>
      </c>
      <c r="W233">
        <v>0</v>
      </c>
      <c r="Y233">
        <f t="shared" si="6"/>
        <v>217792</v>
      </c>
      <c r="Z233">
        <f>VLOOKUP(C233,[2]Sheet1!$B:$K,10,FALSE)</f>
        <v>217792</v>
      </c>
      <c r="AA233" t="b">
        <f t="shared" si="7"/>
        <v>1</v>
      </c>
    </row>
    <row r="234" spans="1:27" x14ac:dyDescent="0.25">
      <c r="A234" t="s">
        <v>398</v>
      </c>
      <c r="B234" t="s">
        <v>397</v>
      </c>
      <c r="C234">
        <v>910013</v>
      </c>
      <c r="D234" s="11">
        <v>37683380109033</v>
      </c>
      <c r="E234" t="s">
        <v>102</v>
      </c>
      <c r="F234">
        <v>0</v>
      </c>
      <c r="G234">
        <v>34793</v>
      </c>
      <c r="H234">
        <v>0</v>
      </c>
      <c r="I234">
        <v>0</v>
      </c>
      <c r="J234">
        <v>203294</v>
      </c>
      <c r="K234">
        <v>0</v>
      </c>
      <c r="L234">
        <v>0</v>
      </c>
      <c r="M234">
        <v>0</v>
      </c>
      <c r="N234">
        <v>874</v>
      </c>
      <c r="O234">
        <v>0</v>
      </c>
      <c r="P234">
        <v>0</v>
      </c>
      <c r="Q234">
        <v>0</v>
      </c>
      <c r="R234">
        <v>10455</v>
      </c>
      <c r="S234">
        <v>0</v>
      </c>
      <c r="T234">
        <v>0</v>
      </c>
      <c r="U234">
        <v>1960</v>
      </c>
      <c r="V234">
        <v>0</v>
      </c>
      <c r="W234">
        <v>0</v>
      </c>
      <c r="Y234">
        <f t="shared" si="6"/>
        <v>204168</v>
      </c>
      <c r="Z234">
        <f>VLOOKUP(C234,[2]Sheet1!$B:$K,10,FALSE)</f>
        <v>204168</v>
      </c>
      <c r="AA234" t="b">
        <f t="shared" si="7"/>
        <v>1</v>
      </c>
    </row>
    <row r="235" spans="1:27" x14ac:dyDescent="0.25">
      <c r="A235" t="s">
        <v>399</v>
      </c>
      <c r="B235" t="s">
        <v>397</v>
      </c>
      <c r="C235">
        <v>910015</v>
      </c>
      <c r="D235" s="11">
        <v>37683380118851</v>
      </c>
      <c r="E235" t="s">
        <v>102</v>
      </c>
      <c r="F235">
        <v>0</v>
      </c>
      <c r="G235">
        <v>48593</v>
      </c>
      <c r="H235">
        <v>0</v>
      </c>
      <c r="I235">
        <v>47143</v>
      </c>
      <c r="J235">
        <v>224945</v>
      </c>
      <c r="K235">
        <v>0</v>
      </c>
      <c r="L235">
        <v>458</v>
      </c>
      <c r="M235">
        <v>0</v>
      </c>
      <c r="N235">
        <v>1423</v>
      </c>
      <c r="O235">
        <v>0</v>
      </c>
      <c r="P235">
        <v>0</v>
      </c>
      <c r="Q235">
        <v>0</v>
      </c>
      <c r="R235">
        <v>14282</v>
      </c>
      <c r="S235">
        <v>0</v>
      </c>
      <c r="T235">
        <v>0</v>
      </c>
      <c r="U235">
        <v>2676</v>
      </c>
      <c r="V235">
        <v>0</v>
      </c>
      <c r="W235">
        <v>0</v>
      </c>
      <c r="Y235">
        <f t="shared" si="6"/>
        <v>226826</v>
      </c>
      <c r="Z235">
        <f>VLOOKUP(C235,[2]Sheet1!$B:$K,10,FALSE)</f>
        <v>226826</v>
      </c>
      <c r="AA235" t="b">
        <f t="shared" si="7"/>
        <v>1</v>
      </c>
    </row>
    <row r="236" spans="1:27" x14ac:dyDescent="0.25">
      <c r="A236" t="s">
        <v>400</v>
      </c>
      <c r="B236" t="s">
        <v>397</v>
      </c>
      <c r="C236">
        <v>910016</v>
      </c>
      <c r="D236" s="11">
        <v>37683380111906</v>
      </c>
      <c r="E236" t="s">
        <v>102</v>
      </c>
      <c r="F236">
        <v>1420</v>
      </c>
      <c r="G236">
        <v>44629</v>
      </c>
      <c r="H236">
        <v>0</v>
      </c>
      <c r="I236">
        <v>0</v>
      </c>
      <c r="J236">
        <v>269328</v>
      </c>
      <c r="K236">
        <v>0</v>
      </c>
      <c r="L236">
        <v>0</v>
      </c>
      <c r="M236">
        <v>0</v>
      </c>
      <c r="N236">
        <v>1701</v>
      </c>
      <c r="O236">
        <v>0</v>
      </c>
      <c r="P236">
        <v>0</v>
      </c>
      <c r="Q236">
        <v>0</v>
      </c>
      <c r="R236">
        <v>15166</v>
      </c>
      <c r="S236">
        <v>0</v>
      </c>
      <c r="T236">
        <v>0</v>
      </c>
      <c r="U236">
        <v>2843</v>
      </c>
      <c r="V236">
        <v>0</v>
      </c>
      <c r="W236">
        <v>0</v>
      </c>
      <c r="Y236">
        <f t="shared" si="6"/>
        <v>271029</v>
      </c>
      <c r="Z236">
        <f>VLOOKUP(C236,[2]Sheet1!$B:$K,10,FALSE)</f>
        <v>271029</v>
      </c>
      <c r="AA236" t="b">
        <f t="shared" si="7"/>
        <v>1</v>
      </c>
    </row>
    <row r="237" spans="1:27" x14ac:dyDescent="0.25">
      <c r="A237" t="s">
        <v>401</v>
      </c>
      <c r="B237" t="s">
        <v>397</v>
      </c>
      <c r="C237">
        <v>910017</v>
      </c>
      <c r="D237" s="11">
        <v>37683386040190</v>
      </c>
      <c r="E237" t="s">
        <v>102</v>
      </c>
      <c r="F237">
        <v>0</v>
      </c>
      <c r="G237">
        <v>45657</v>
      </c>
      <c r="H237">
        <v>0</v>
      </c>
      <c r="I237">
        <v>0</v>
      </c>
      <c r="J237">
        <v>244807</v>
      </c>
      <c r="K237">
        <v>0</v>
      </c>
      <c r="L237">
        <v>0</v>
      </c>
      <c r="M237">
        <v>0</v>
      </c>
      <c r="N237">
        <v>1494</v>
      </c>
      <c r="O237">
        <v>0</v>
      </c>
      <c r="P237">
        <v>0</v>
      </c>
      <c r="Q237">
        <v>0</v>
      </c>
      <c r="R237">
        <v>19448</v>
      </c>
      <c r="S237">
        <v>0</v>
      </c>
      <c r="T237">
        <v>0</v>
      </c>
      <c r="U237">
        <v>3646</v>
      </c>
      <c r="V237">
        <v>0</v>
      </c>
      <c r="W237">
        <v>0</v>
      </c>
      <c r="Y237">
        <f t="shared" si="6"/>
        <v>246301</v>
      </c>
      <c r="Z237">
        <f>VLOOKUP(C237,[2]Sheet1!$B:$K,10,FALSE)</f>
        <v>246301</v>
      </c>
      <c r="AA237" t="b">
        <f t="shared" si="7"/>
        <v>1</v>
      </c>
    </row>
    <row r="238" spans="1:27" x14ac:dyDescent="0.25">
      <c r="A238" t="s">
        <v>402</v>
      </c>
      <c r="B238" t="s">
        <v>403</v>
      </c>
      <c r="C238">
        <v>1213013</v>
      </c>
      <c r="D238" s="11">
        <v>38684780101337</v>
      </c>
      <c r="E238" t="s">
        <v>49</v>
      </c>
      <c r="F238">
        <v>0</v>
      </c>
      <c r="G238">
        <v>37876</v>
      </c>
      <c r="H238">
        <v>0</v>
      </c>
      <c r="I238">
        <v>0</v>
      </c>
      <c r="J238">
        <v>231463</v>
      </c>
      <c r="K238">
        <v>0</v>
      </c>
      <c r="L238">
        <v>301</v>
      </c>
      <c r="M238">
        <v>0</v>
      </c>
      <c r="N238">
        <v>1462</v>
      </c>
      <c r="O238">
        <v>1125</v>
      </c>
      <c r="P238">
        <v>0</v>
      </c>
      <c r="Q238">
        <v>3439</v>
      </c>
      <c r="R238">
        <v>10720</v>
      </c>
      <c r="S238">
        <v>0</v>
      </c>
      <c r="T238">
        <v>30910</v>
      </c>
      <c r="U238">
        <v>2009</v>
      </c>
      <c r="V238">
        <v>0</v>
      </c>
      <c r="W238">
        <v>0</v>
      </c>
      <c r="Y238">
        <f t="shared" si="6"/>
        <v>234351</v>
      </c>
      <c r="Z238">
        <f>VLOOKUP(C238,[2]Sheet1!$B:$K,10,FALSE)</f>
        <v>234351</v>
      </c>
      <c r="AA238" t="b">
        <f t="shared" si="7"/>
        <v>1</v>
      </c>
    </row>
    <row r="239" spans="1:27" x14ac:dyDescent="0.25">
      <c r="A239" t="s">
        <v>404</v>
      </c>
      <c r="B239" t="s">
        <v>403</v>
      </c>
      <c r="C239">
        <v>1819059</v>
      </c>
      <c r="D239" s="11">
        <v>38771310137307</v>
      </c>
      <c r="E239" t="s">
        <v>60</v>
      </c>
      <c r="F239">
        <v>0</v>
      </c>
      <c r="G239">
        <v>27600</v>
      </c>
      <c r="H239">
        <v>0</v>
      </c>
      <c r="I239">
        <v>0</v>
      </c>
      <c r="J239">
        <v>107744</v>
      </c>
      <c r="K239">
        <v>0</v>
      </c>
      <c r="L239">
        <v>-42</v>
      </c>
      <c r="M239">
        <v>0</v>
      </c>
      <c r="N239">
        <v>507</v>
      </c>
      <c r="O239">
        <v>0</v>
      </c>
      <c r="P239">
        <v>1540</v>
      </c>
      <c r="Q239">
        <v>0</v>
      </c>
      <c r="R239">
        <v>8187</v>
      </c>
      <c r="S239">
        <v>0</v>
      </c>
      <c r="T239">
        <v>0</v>
      </c>
      <c r="U239">
        <v>1535</v>
      </c>
      <c r="V239">
        <v>0</v>
      </c>
      <c r="W239">
        <v>0</v>
      </c>
      <c r="Y239">
        <f t="shared" si="6"/>
        <v>108209</v>
      </c>
      <c r="Z239">
        <f>VLOOKUP(C239,[2]Sheet1!$B:$K,10,FALSE)</f>
        <v>108209</v>
      </c>
      <c r="AA239" t="b">
        <f t="shared" si="7"/>
        <v>1</v>
      </c>
    </row>
    <row r="240" spans="1:27" x14ac:dyDescent="0.25">
      <c r="A240" t="s">
        <v>405</v>
      </c>
      <c r="B240" t="s">
        <v>403</v>
      </c>
      <c r="C240">
        <v>1213014</v>
      </c>
      <c r="D240" s="11">
        <v>1612590115014</v>
      </c>
      <c r="E240" t="s">
        <v>49</v>
      </c>
      <c r="F240">
        <v>0</v>
      </c>
      <c r="G240">
        <v>78835</v>
      </c>
      <c r="H240">
        <v>123000</v>
      </c>
      <c r="I240">
        <v>0</v>
      </c>
      <c r="J240">
        <v>423094</v>
      </c>
      <c r="K240">
        <v>0</v>
      </c>
      <c r="L240">
        <v>-1795</v>
      </c>
      <c r="M240">
        <v>0</v>
      </c>
      <c r="N240">
        <v>2526</v>
      </c>
      <c r="O240">
        <v>0</v>
      </c>
      <c r="P240">
        <v>3900</v>
      </c>
      <c r="Q240">
        <v>0</v>
      </c>
      <c r="R240">
        <v>27444</v>
      </c>
      <c r="S240">
        <v>0</v>
      </c>
      <c r="T240">
        <v>0</v>
      </c>
      <c r="U240">
        <v>5144</v>
      </c>
      <c r="V240">
        <v>0</v>
      </c>
      <c r="W240">
        <v>0</v>
      </c>
      <c r="Y240">
        <f t="shared" si="6"/>
        <v>423825</v>
      </c>
      <c r="Z240">
        <f>VLOOKUP(C240,[2]Sheet1!$B:$K,10,FALSE)</f>
        <v>423825</v>
      </c>
      <c r="AA240" t="b">
        <f t="shared" si="7"/>
        <v>1</v>
      </c>
    </row>
    <row r="241" spans="1:27" x14ac:dyDescent="0.25">
      <c r="A241" t="s">
        <v>406</v>
      </c>
      <c r="B241" t="s">
        <v>403</v>
      </c>
      <c r="C241">
        <v>1213015</v>
      </c>
      <c r="D241" s="11">
        <v>43693690106633</v>
      </c>
      <c r="E241" t="s">
        <v>49</v>
      </c>
      <c r="F241">
        <v>0</v>
      </c>
      <c r="G241">
        <v>62687</v>
      </c>
      <c r="H241">
        <v>0</v>
      </c>
      <c r="I241">
        <v>0</v>
      </c>
      <c r="J241">
        <v>320376</v>
      </c>
      <c r="K241">
        <v>0</v>
      </c>
      <c r="L241">
        <v>-7</v>
      </c>
      <c r="M241">
        <v>0</v>
      </c>
      <c r="N241">
        <v>2026</v>
      </c>
      <c r="O241">
        <v>4800</v>
      </c>
      <c r="P241">
        <v>0</v>
      </c>
      <c r="Q241">
        <v>11433</v>
      </c>
      <c r="R241">
        <v>24703</v>
      </c>
      <c r="S241">
        <v>0</v>
      </c>
      <c r="T241">
        <v>0</v>
      </c>
      <c r="U241">
        <v>4630</v>
      </c>
      <c r="V241">
        <v>0</v>
      </c>
      <c r="W241">
        <v>0</v>
      </c>
      <c r="Y241">
        <f t="shared" si="6"/>
        <v>327195</v>
      </c>
      <c r="Z241">
        <f>VLOOKUP(C241,[2]Sheet1!$B:$K,10,FALSE)</f>
        <v>327195</v>
      </c>
      <c r="AA241" t="b">
        <f t="shared" si="7"/>
        <v>1</v>
      </c>
    </row>
    <row r="242" spans="1:27" x14ac:dyDescent="0.25">
      <c r="A242" t="s">
        <v>407</v>
      </c>
      <c r="B242" t="s">
        <v>403</v>
      </c>
      <c r="C242">
        <v>1415021</v>
      </c>
      <c r="D242" s="11">
        <v>43694500129205</v>
      </c>
      <c r="E242" t="s">
        <v>53</v>
      </c>
      <c r="F242">
        <v>0</v>
      </c>
      <c r="G242">
        <v>66357</v>
      </c>
      <c r="H242">
        <v>0</v>
      </c>
      <c r="I242">
        <v>90325</v>
      </c>
      <c r="J242">
        <v>352455</v>
      </c>
      <c r="K242">
        <v>0</v>
      </c>
      <c r="L242">
        <v>29</v>
      </c>
      <c r="M242">
        <v>0</v>
      </c>
      <c r="N242">
        <v>2228</v>
      </c>
      <c r="O242">
        <v>0</v>
      </c>
      <c r="P242">
        <v>0</v>
      </c>
      <c r="Q242">
        <v>12772</v>
      </c>
      <c r="R242">
        <v>26628</v>
      </c>
      <c r="S242">
        <v>0</v>
      </c>
      <c r="T242">
        <v>0</v>
      </c>
      <c r="U242">
        <v>4991</v>
      </c>
      <c r="V242">
        <v>0</v>
      </c>
      <c r="W242">
        <v>0</v>
      </c>
      <c r="Y242">
        <f t="shared" si="6"/>
        <v>354712</v>
      </c>
      <c r="Z242">
        <f>VLOOKUP(C242,[2]Sheet1!$B:$K,10,FALSE)</f>
        <v>354712</v>
      </c>
      <c r="AA242" t="b">
        <f t="shared" si="7"/>
        <v>1</v>
      </c>
    </row>
    <row r="243" spans="1:27" x14ac:dyDescent="0.25">
      <c r="A243" t="s">
        <v>408</v>
      </c>
      <c r="B243" t="s">
        <v>403</v>
      </c>
      <c r="C243">
        <v>1213016</v>
      </c>
      <c r="D243" s="11">
        <v>1613090114421</v>
      </c>
      <c r="E243" t="s">
        <v>49</v>
      </c>
      <c r="F243">
        <v>0</v>
      </c>
      <c r="G243">
        <v>96893</v>
      </c>
      <c r="H243">
        <v>0</v>
      </c>
      <c r="I243">
        <v>0</v>
      </c>
      <c r="J243">
        <v>497423</v>
      </c>
      <c r="K243">
        <v>0</v>
      </c>
      <c r="L243">
        <v>214</v>
      </c>
      <c r="M243">
        <v>0</v>
      </c>
      <c r="N243">
        <v>3145</v>
      </c>
      <c r="O243">
        <v>1125</v>
      </c>
      <c r="P243">
        <v>0</v>
      </c>
      <c r="Q243">
        <v>33670</v>
      </c>
      <c r="R243">
        <v>38277</v>
      </c>
      <c r="S243">
        <v>0</v>
      </c>
      <c r="T243">
        <v>0</v>
      </c>
      <c r="U243">
        <v>7174</v>
      </c>
      <c r="V243">
        <v>0</v>
      </c>
      <c r="W243">
        <v>0</v>
      </c>
      <c r="Y243">
        <f t="shared" si="6"/>
        <v>501907</v>
      </c>
      <c r="Z243">
        <f>VLOOKUP(C243,[2]Sheet1!$B:$K,10,FALSE)</f>
        <v>501907</v>
      </c>
      <c r="AA243" t="b">
        <f t="shared" si="7"/>
        <v>1</v>
      </c>
    </row>
    <row r="244" spans="1:27" x14ac:dyDescent="0.25">
      <c r="A244" t="s">
        <v>409</v>
      </c>
      <c r="B244" t="s">
        <v>403</v>
      </c>
      <c r="C244">
        <v>1819060</v>
      </c>
      <c r="D244" s="11">
        <v>43771490137315</v>
      </c>
      <c r="E244" t="s">
        <v>60</v>
      </c>
      <c r="F244">
        <v>0</v>
      </c>
      <c r="G244">
        <v>52263</v>
      </c>
      <c r="H244">
        <v>0</v>
      </c>
      <c r="I244">
        <v>0</v>
      </c>
      <c r="J244">
        <v>261806</v>
      </c>
      <c r="K244">
        <v>0</v>
      </c>
      <c r="L244">
        <v>0</v>
      </c>
      <c r="M244">
        <v>0</v>
      </c>
      <c r="N244">
        <v>795</v>
      </c>
      <c r="O244">
        <v>0</v>
      </c>
      <c r="P244">
        <v>0</v>
      </c>
      <c r="Q244">
        <v>15993</v>
      </c>
      <c r="R244">
        <v>19753</v>
      </c>
      <c r="S244">
        <v>0</v>
      </c>
      <c r="T244">
        <v>0</v>
      </c>
      <c r="U244">
        <v>3703</v>
      </c>
      <c r="V244">
        <v>0</v>
      </c>
      <c r="W244">
        <v>0</v>
      </c>
      <c r="Y244">
        <f t="shared" si="6"/>
        <v>262601</v>
      </c>
      <c r="Z244">
        <f>VLOOKUP(C244,[2]Sheet1!$B:$K,10,FALSE)</f>
        <v>262601</v>
      </c>
      <c r="AA244" t="b">
        <f t="shared" si="7"/>
        <v>1</v>
      </c>
    </row>
    <row r="245" spans="1:27" x14ac:dyDescent="0.25">
      <c r="A245" t="s">
        <v>410</v>
      </c>
      <c r="B245" t="s">
        <v>403</v>
      </c>
      <c r="C245">
        <v>1415022</v>
      </c>
      <c r="D245" s="11">
        <v>43693690129924</v>
      </c>
      <c r="E245" t="s">
        <v>53</v>
      </c>
      <c r="F245">
        <v>0</v>
      </c>
      <c r="G245">
        <v>60338</v>
      </c>
      <c r="H245">
        <v>68570</v>
      </c>
      <c r="I245">
        <v>0</v>
      </c>
      <c r="J245">
        <v>319587</v>
      </c>
      <c r="K245">
        <v>0</v>
      </c>
      <c r="L245">
        <v>-65</v>
      </c>
      <c r="M245">
        <v>0</v>
      </c>
      <c r="N245">
        <v>2020</v>
      </c>
      <c r="O245">
        <v>0</v>
      </c>
      <c r="P245">
        <v>0</v>
      </c>
      <c r="Q245">
        <v>13851</v>
      </c>
      <c r="R245">
        <v>23098</v>
      </c>
      <c r="S245">
        <v>0</v>
      </c>
      <c r="T245">
        <v>0</v>
      </c>
      <c r="U245">
        <v>4330</v>
      </c>
      <c r="V245">
        <v>0</v>
      </c>
      <c r="W245">
        <v>0</v>
      </c>
      <c r="Y245">
        <f t="shared" si="6"/>
        <v>321542</v>
      </c>
      <c r="Z245">
        <f>VLOOKUP(C245,[2]Sheet1!$B:$K,10,FALSE)</f>
        <v>321542</v>
      </c>
      <c r="AA245" t="b">
        <f t="shared" si="7"/>
        <v>1</v>
      </c>
    </row>
    <row r="246" spans="1:27" x14ac:dyDescent="0.25">
      <c r="A246" t="s">
        <v>411</v>
      </c>
      <c r="B246" t="s">
        <v>403</v>
      </c>
      <c r="C246">
        <v>1213017</v>
      </c>
      <c r="D246" s="11">
        <v>38684780101352</v>
      </c>
      <c r="E246" t="s">
        <v>49</v>
      </c>
      <c r="F246">
        <v>0</v>
      </c>
      <c r="G246">
        <v>45510</v>
      </c>
      <c r="H246">
        <v>0</v>
      </c>
      <c r="I246">
        <v>0</v>
      </c>
      <c r="J246">
        <v>267106</v>
      </c>
      <c r="K246">
        <v>0</v>
      </c>
      <c r="L246">
        <v>-43</v>
      </c>
      <c r="M246">
        <v>0</v>
      </c>
      <c r="N246">
        <v>1688</v>
      </c>
      <c r="O246">
        <v>0</v>
      </c>
      <c r="P246">
        <v>0</v>
      </c>
      <c r="Q246">
        <v>11640</v>
      </c>
      <c r="R246">
        <v>15893</v>
      </c>
      <c r="S246">
        <v>0</v>
      </c>
      <c r="T246">
        <v>0</v>
      </c>
      <c r="U246">
        <v>2978</v>
      </c>
      <c r="V246">
        <v>0</v>
      </c>
      <c r="W246">
        <v>0</v>
      </c>
      <c r="Y246">
        <f t="shared" si="6"/>
        <v>268751</v>
      </c>
      <c r="Z246">
        <f>VLOOKUP(C246,[2]Sheet1!$B:$K,10,FALSE)</f>
        <v>268751</v>
      </c>
      <c r="AA246" t="b">
        <f t="shared" si="7"/>
        <v>1</v>
      </c>
    </row>
    <row r="247" spans="1:27" x14ac:dyDescent="0.25">
      <c r="A247" t="s">
        <v>412</v>
      </c>
      <c r="B247" t="s">
        <v>403</v>
      </c>
      <c r="C247">
        <v>1314014</v>
      </c>
      <c r="D247" s="11">
        <v>38684780127530</v>
      </c>
      <c r="E247" t="s">
        <v>131</v>
      </c>
      <c r="F247">
        <v>0</v>
      </c>
      <c r="G247">
        <v>57695</v>
      </c>
      <c r="H247">
        <v>0</v>
      </c>
      <c r="I247">
        <v>44808</v>
      </c>
      <c r="J247">
        <v>278138</v>
      </c>
      <c r="K247">
        <v>0</v>
      </c>
      <c r="L247">
        <v>-1137</v>
      </c>
      <c r="M247">
        <v>0</v>
      </c>
      <c r="N247">
        <v>1759</v>
      </c>
      <c r="O247">
        <v>0</v>
      </c>
      <c r="P247">
        <v>0</v>
      </c>
      <c r="Q247">
        <v>17981</v>
      </c>
      <c r="R247">
        <v>17617</v>
      </c>
      <c r="S247">
        <v>0</v>
      </c>
      <c r="T247">
        <v>0</v>
      </c>
      <c r="U247">
        <v>3302</v>
      </c>
      <c r="V247">
        <v>0</v>
      </c>
      <c r="W247">
        <v>0</v>
      </c>
      <c r="Y247">
        <f t="shared" si="6"/>
        <v>278760</v>
      </c>
      <c r="Z247">
        <f>VLOOKUP(C247,[2]Sheet1!$B:$K,10,FALSE)</f>
        <v>278760</v>
      </c>
      <c r="AA247" t="b">
        <f t="shared" si="7"/>
        <v>1</v>
      </c>
    </row>
    <row r="248" spans="1:27" x14ac:dyDescent="0.25">
      <c r="A248" t="s">
        <v>413</v>
      </c>
      <c r="B248" t="s">
        <v>403</v>
      </c>
      <c r="C248">
        <v>1213018</v>
      </c>
      <c r="D248" s="11">
        <v>43694270116889</v>
      </c>
      <c r="E248" t="s">
        <v>49</v>
      </c>
      <c r="F248">
        <v>0</v>
      </c>
      <c r="G248">
        <v>78689</v>
      </c>
      <c r="H248">
        <v>0</v>
      </c>
      <c r="I248">
        <v>9224</v>
      </c>
      <c r="J248">
        <v>420688</v>
      </c>
      <c r="K248">
        <v>0</v>
      </c>
      <c r="L248">
        <v>136</v>
      </c>
      <c r="M248">
        <v>0</v>
      </c>
      <c r="N248">
        <v>2659</v>
      </c>
      <c r="O248">
        <v>0</v>
      </c>
      <c r="P248">
        <v>0</v>
      </c>
      <c r="Q248">
        <v>10844</v>
      </c>
      <c r="R248">
        <v>30890</v>
      </c>
      <c r="S248">
        <v>0</v>
      </c>
      <c r="T248">
        <v>40800</v>
      </c>
      <c r="U248">
        <v>5789</v>
      </c>
      <c r="V248">
        <v>0</v>
      </c>
      <c r="W248">
        <v>0</v>
      </c>
      <c r="Y248">
        <f t="shared" si="6"/>
        <v>423483</v>
      </c>
      <c r="Z248">
        <f>VLOOKUP(C248,[2]Sheet1!$B:$K,10,FALSE)</f>
        <v>423483</v>
      </c>
      <c r="AA248" t="b">
        <f t="shared" si="7"/>
        <v>1</v>
      </c>
    </row>
    <row r="249" spans="1:27" x14ac:dyDescent="0.25">
      <c r="A249" t="s">
        <v>414</v>
      </c>
      <c r="B249" t="s">
        <v>403</v>
      </c>
      <c r="C249">
        <v>2122001</v>
      </c>
      <c r="D249" s="11" t="s">
        <v>415</v>
      </c>
      <c r="E249" t="s">
        <v>58</v>
      </c>
      <c r="F249">
        <v>0</v>
      </c>
      <c r="G249">
        <v>7781</v>
      </c>
      <c r="H249">
        <v>0</v>
      </c>
      <c r="I249">
        <v>0</v>
      </c>
      <c r="J249">
        <v>55047</v>
      </c>
      <c r="K249">
        <v>0</v>
      </c>
      <c r="L249">
        <v>672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5186</v>
      </c>
      <c r="S249">
        <v>0</v>
      </c>
      <c r="T249">
        <v>0</v>
      </c>
      <c r="U249">
        <v>0</v>
      </c>
      <c r="V249">
        <v>0</v>
      </c>
      <c r="W249">
        <v>0</v>
      </c>
      <c r="Y249">
        <f t="shared" si="6"/>
        <v>55719</v>
      </c>
      <c r="Z249">
        <f>VLOOKUP(C249,[2]Sheet1!$B:$K,10,FALSE)</f>
        <v>55719</v>
      </c>
      <c r="AA249" t="b">
        <f t="shared" si="7"/>
        <v>1</v>
      </c>
    </row>
    <row r="250" spans="1:27" x14ac:dyDescent="0.25">
      <c r="A250" t="s">
        <v>416</v>
      </c>
      <c r="B250" t="s">
        <v>403</v>
      </c>
      <c r="C250">
        <v>1213019</v>
      </c>
      <c r="D250" s="11">
        <v>1613090101212</v>
      </c>
      <c r="E250" t="s">
        <v>49</v>
      </c>
      <c r="F250">
        <v>0</v>
      </c>
      <c r="G250">
        <v>62099</v>
      </c>
      <c r="H250">
        <v>0</v>
      </c>
      <c r="I250">
        <v>0</v>
      </c>
      <c r="J250">
        <v>320354</v>
      </c>
      <c r="K250">
        <v>0</v>
      </c>
      <c r="L250">
        <v>-36</v>
      </c>
      <c r="M250">
        <v>0</v>
      </c>
      <c r="N250">
        <v>2026</v>
      </c>
      <c r="O250">
        <v>0</v>
      </c>
      <c r="P250">
        <v>0</v>
      </c>
      <c r="Q250">
        <v>8540</v>
      </c>
      <c r="R250">
        <v>25225</v>
      </c>
      <c r="S250">
        <v>0</v>
      </c>
      <c r="T250">
        <v>0</v>
      </c>
      <c r="U250">
        <v>4728</v>
      </c>
      <c r="V250">
        <v>0</v>
      </c>
      <c r="W250">
        <v>0</v>
      </c>
      <c r="Y250">
        <f t="shared" si="6"/>
        <v>322344</v>
      </c>
      <c r="Z250">
        <f>VLOOKUP(C250,[2]Sheet1!$B:$K,10,FALSE)</f>
        <v>322344</v>
      </c>
      <c r="AA250" t="b">
        <f t="shared" si="7"/>
        <v>1</v>
      </c>
    </row>
    <row r="251" spans="1:27" x14ac:dyDescent="0.25">
      <c r="A251" t="s">
        <v>417</v>
      </c>
      <c r="B251" t="s">
        <v>403</v>
      </c>
      <c r="C251">
        <v>2223001</v>
      </c>
      <c r="D251" s="11" t="s">
        <v>418</v>
      </c>
      <c r="E251" t="s">
        <v>69</v>
      </c>
      <c r="F251">
        <v>0</v>
      </c>
      <c r="G251">
        <v>0</v>
      </c>
      <c r="H251">
        <v>0</v>
      </c>
      <c r="I251">
        <v>0</v>
      </c>
      <c r="J251">
        <v>22620</v>
      </c>
      <c r="K251">
        <v>0</v>
      </c>
      <c r="L251">
        <v>0</v>
      </c>
      <c r="M251">
        <v>-146</v>
      </c>
      <c r="N251">
        <v>0</v>
      </c>
      <c r="O251">
        <v>0</v>
      </c>
      <c r="P251">
        <v>0</v>
      </c>
      <c r="Q251">
        <v>0</v>
      </c>
      <c r="R251">
        <v>2178</v>
      </c>
      <c r="S251">
        <v>0</v>
      </c>
      <c r="T251">
        <v>0</v>
      </c>
      <c r="U251">
        <v>0</v>
      </c>
      <c r="V251">
        <v>0</v>
      </c>
      <c r="W251">
        <v>0</v>
      </c>
      <c r="Y251">
        <f t="shared" si="6"/>
        <v>22620</v>
      </c>
      <c r="Z251">
        <f>VLOOKUP(C251,[2]Sheet1!$B:$K,10,FALSE)</f>
        <v>22620</v>
      </c>
      <c r="AA251" t="b">
        <f t="shared" si="7"/>
        <v>1</v>
      </c>
    </row>
    <row r="252" spans="1:27" x14ac:dyDescent="0.25">
      <c r="A252" t="s">
        <v>419</v>
      </c>
      <c r="B252" t="s">
        <v>420</v>
      </c>
      <c r="C252">
        <v>1819002</v>
      </c>
      <c r="D252" s="11">
        <v>19647330101444</v>
      </c>
      <c r="E252" t="s">
        <v>60</v>
      </c>
      <c r="F252">
        <v>19600</v>
      </c>
      <c r="G252">
        <v>68559</v>
      </c>
      <c r="H252">
        <v>0</v>
      </c>
      <c r="I252">
        <v>0</v>
      </c>
      <c r="J252">
        <v>336784</v>
      </c>
      <c r="K252">
        <v>0</v>
      </c>
      <c r="L252">
        <v>-429</v>
      </c>
      <c r="M252">
        <v>0</v>
      </c>
      <c r="N252">
        <v>2108</v>
      </c>
      <c r="O252">
        <v>0</v>
      </c>
      <c r="P252">
        <v>11816</v>
      </c>
      <c r="Q252">
        <v>52901</v>
      </c>
      <c r="R252">
        <v>26265</v>
      </c>
      <c r="S252">
        <v>0</v>
      </c>
      <c r="T252">
        <v>0</v>
      </c>
      <c r="U252">
        <v>4924</v>
      </c>
      <c r="V252">
        <v>0</v>
      </c>
      <c r="W252">
        <v>0</v>
      </c>
      <c r="Y252">
        <f t="shared" si="6"/>
        <v>338463</v>
      </c>
      <c r="Z252">
        <f>VLOOKUP(C252,[2]Sheet1!$B:$K,10,FALSE)</f>
        <v>338463</v>
      </c>
      <c r="AA252" t="b">
        <f t="shared" si="7"/>
        <v>1</v>
      </c>
    </row>
    <row r="253" spans="1:27" x14ac:dyDescent="0.25">
      <c r="A253" t="s">
        <v>421</v>
      </c>
      <c r="B253" t="s">
        <v>420</v>
      </c>
      <c r="C253">
        <v>910018</v>
      </c>
      <c r="D253" s="11">
        <v>37683380101345</v>
      </c>
      <c r="E253" t="s">
        <v>102</v>
      </c>
      <c r="F253">
        <v>12975</v>
      </c>
      <c r="G253">
        <v>52410</v>
      </c>
      <c r="H253">
        <v>0</v>
      </c>
      <c r="I253">
        <v>0</v>
      </c>
      <c r="J253">
        <v>245360</v>
      </c>
      <c r="K253">
        <v>0</v>
      </c>
      <c r="L253">
        <v>-6921</v>
      </c>
      <c r="M253">
        <v>0</v>
      </c>
      <c r="N253">
        <v>1365</v>
      </c>
      <c r="O253">
        <v>0</v>
      </c>
      <c r="P253">
        <v>10320</v>
      </c>
      <c r="Q253">
        <v>46205</v>
      </c>
      <c r="R253">
        <v>19154</v>
      </c>
      <c r="S253">
        <v>0</v>
      </c>
      <c r="T253">
        <v>0</v>
      </c>
      <c r="U253">
        <v>3591</v>
      </c>
      <c r="V253">
        <v>0</v>
      </c>
      <c r="W253">
        <v>0</v>
      </c>
      <c r="Y253">
        <f t="shared" si="6"/>
        <v>239804</v>
      </c>
      <c r="Z253">
        <f>VLOOKUP(C253,[2]Sheet1!$B:$K,10,FALSE)</f>
        <v>239804</v>
      </c>
      <c r="AA253" t="b">
        <f t="shared" si="7"/>
        <v>1</v>
      </c>
    </row>
    <row r="254" spans="1:27" x14ac:dyDescent="0.25">
      <c r="A254" t="s">
        <v>422</v>
      </c>
      <c r="B254" t="s">
        <v>420</v>
      </c>
      <c r="C254">
        <v>1819003</v>
      </c>
      <c r="D254" s="11">
        <v>19647330121707</v>
      </c>
      <c r="E254" t="s">
        <v>60</v>
      </c>
      <c r="F254">
        <v>42731</v>
      </c>
      <c r="G254">
        <v>153854</v>
      </c>
      <c r="H254">
        <v>0</v>
      </c>
      <c r="I254">
        <v>0</v>
      </c>
      <c r="J254">
        <v>786966</v>
      </c>
      <c r="K254">
        <v>0</v>
      </c>
      <c r="L254">
        <v>0</v>
      </c>
      <c r="M254">
        <v>0</v>
      </c>
      <c r="N254">
        <v>4889</v>
      </c>
      <c r="O254">
        <v>0</v>
      </c>
      <c r="P254">
        <v>17948</v>
      </c>
      <c r="Q254">
        <v>80356</v>
      </c>
      <c r="R254">
        <v>61155</v>
      </c>
      <c r="S254">
        <v>0</v>
      </c>
      <c r="T254">
        <v>0</v>
      </c>
      <c r="U254">
        <v>11463</v>
      </c>
      <c r="V254">
        <v>0</v>
      </c>
      <c r="W254">
        <v>0</v>
      </c>
      <c r="Y254">
        <f t="shared" si="6"/>
        <v>791855</v>
      </c>
      <c r="Z254">
        <f>VLOOKUP(C254,[2]Sheet1!$B:$K,10,FALSE)</f>
        <v>791855</v>
      </c>
      <c r="AA254" t="b">
        <f t="shared" si="7"/>
        <v>1</v>
      </c>
    </row>
    <row r="255" spans="1:27" x14ac:dyDescent="0.25">
      <c r="A255" t="s">
        <v>423</v>
      </c>
      <c r="B255" t="s">
        <v>420</v>
      </c>
      <c r="C255">
        <v>1819004</v>
      </c>
      <c r="D255" s="11">
        <v>19734370137893</v>
      </c>
      <c r="E255" t="s">
        <v>60</v>
      </c>
      <c r="F255">
        <v>13649</v>
      </c>
      <c r="G255">
        <v>67384</v>
      </c>
      <c r="H255">
        <v>0</v>
      </c>
      <c r="I255">
        <v>0</v>
      </c>
      <c r="J255">
        <v>370616</v>
      </c>
      <c r="K255">
        <v>0</v>
      </c>
      <c r="L255">
        <v>0</v>
      </c>
      <c r="M255">
        <v>0</v>
      </c>
      <c r="N255">
        <v>1009</v>
      </c>
      <c r="O255">
        <v>0</v>
      </c>
      <c r="P255">
        <v>5683</v>
      </c>
      <c r="Q255">
        <v>25446</v>
      </c>
      <c r="R255">
        <v>29441</v>
      </c>
      <c r="S255">
        <v>0</v>
      </c>
      <c r="T255">
        <v>0</v>
      </c>
      <c r="U255">
        <v>5519</v>
      </c>
      <c r="V255">
        <v>0</v>
      </c>
      <c r="W255">
        <v>0</v>
      </c>
      <c r="Y255">
        <f t="shared" si="6"/>
        <v>371625</v>
      </c>
      <c r="Z255">
        <f>VLOOKUP(C255,[2]Sheet1!$B:$K,10,FALSE)</f>
        <v>371625</v>
      </c>
      <c r="AA255" t="b">
        <f t="shared" si="7"/>
        <v>1</v>
      </c>
    </row>
    <row r="256" spans="1:27" x14ac:dyDescent="0.25">
      <c r="A256" t="s">
        <v>424</v>
      </c>
      <c r="B256" t="s">
        <v>420</v>
      </c>
      <c r="C256">
        <v>1819005</v>
      </c>
      <c r="D256" s="11">
        <v>19647330135517</v>
      </c>
      <c r="E256" t="s">
        <v>60</v>
      </c>
      <c r="F256">
        <v>38486</v>
      </c>
      <c r="G256">
        <v>152532</v>
      </c>
      <c r="H256">
        <v>0</v>
      </c>
      <c r="I256">
        <v>0</v>
      </c>
      <c r="J256">
        <v>751007</v>
      </c>
      <c r="K256">
        <v>0</v>
      </c>
      <c r="L256">
        <v>0</v>
      </c>
      <c r="M256">
        <v>0</v>
      </c>
      <c r="N256">
        <v>3482</v>
      </c>
      <c r="O256">
        <v>0</v>
      </c>
      <c r="P256">
        <v>18845</v>
      </c>
      <c r="Q256">
        <v>84374</v>
      </c>
      <c r="R256">
        <v>59698</v>
      </c>
      <c r="S256">
        <v>0</v>
      </c>
      <c r="T256">
        <v>0</v>
      </c>
      <c r="U256">
        <v>11189</v>
      </c>
      <c r="V256">
        <v>0</v>
      </c>
      <c r="W256">
        <v>0</v>
      </c>
      <c r="Y256">
        <f t="shared" si="6"/>
        <v>754489</v>
      </c>
      <c r="Z256">
        <f>VLOOKUP(C256,[2]Sheet1!$B:$K,10,FALSE)</f>
        <v>754489</v>
      </c>
      <c r="AA256" t="b">
        <f t="shared" si="7"/>
        <v>1</v>
      </c>
    </row>
    <row r="257" spans="1:27" x14ac:dyDescent="0.25">
      <c r="A257" t="s">
        <v>425</v>
      </c>
      <c r="B257" t="s">
        <v>420</v>
      </c>
      <c r="C257">
        <v>1819020</v>
      </c>
      <c r="D257" s="11">
        <v>19647330127670</v>
      </c>
      <c r="E257" t="s">
        <v>60</v>
      </c>
      <c r="F257">
        <v>22695</v>
      </c>
      <c r="G257">
        <v>83533</v>
      </c>
      <c r="H257">
        <v>0</v>
      </c>
      <c r="I257">
        <v>0</v>
      </c>
      <c r="J257">
        <v>432586</v>
      </c>
      <c r="K257">
        <v>0</v>
      </c>
      <c r="L257">
        <v>-558</v>
      </c>
      <c r="M257">
        <v>0</v>
      </c>
      <c r="N257">
        <v>2735</v>
      </c>
      <c r="O257">
        <v>0</v>
      </c>
      <c r="P257">
        <v>11816</v>
      </c>
      <c r="Q257">
        <v>52901</v>
      </c>
      <c r="R257">
        <v>30720</v>
      </c>
      <c r="S257">
        <v>0</v>
      </c>
      <c r="T257">
        <v>0</v>
      </c>
      <c r="U257">
        <v>5758</v>
      </c>
      <c r="V257">
        <v>0</v>
      </c>
      <c r="W257">
        <v>0</v>
      </c>
      <c r="Y257">
        <f t="shared" si="6"/>
        <v>434763</v>
      </c>
      <c r="Z257">
        <f>VLOOKUP(C257,[2]Sheet1!$B:$K,10,FALSE)</f>
        <v>434763</v>
      </c>
      <c r="AA257" t="b">
        <f t="shared" si="7"/>
        <v>1</v>
      </c>
    </row>
    <row r="258" spans="1:27" x14ac:dyDescent="0.25">
      <c r="A258" t="s">
        <v>426</v>
      </c>
      <c r="B258" t="s">
        <v>420</v>
      </c>
      <c r="C258">
        <v>2122005</v>
      </c>
      <c r="D258" s="11" t="s">
        <v>427</v>
      </c>
      <c r="E258" t="s">
        <v>58</v>
      </c>
      <c r="F258">
        <v>0</v>
      </c>
      <c r="G258">
        <v>16442</v>
      </c>
      <c r="H258">
        <v>0</v>
      </c>
      <c r="I258">
        <v>0</v>
      </c>
      <c r="J258">
        <v>108286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8594</v>
      </c>
      <c r="S258">
        <v>0</v>
      </c>
      <c r="T258">
        <v>0</v>
      </c>
      <c r="U258">
        <v>1611</v>
      </c>
      <c r="V258">
        <v>0</v>
      </c>
      <c r="W258">
        <v>0</v>
      </c>
      <c r="Y258">
        <f t="shared" si="6"/>
        <v>108286</v>
      </c>
      <c r="Z258">
        <f>VLOOKUP(C258,[2]Sheet1!$B:$K,10,FALSE)</f>
        <v>108286</v>
      </c>
      <c r="AA258" t="b">
        <f t="shared" si="7"/>
        <v>1</v>
      </c>
    </row>
    <row r="259" spans="1:27" x14ac:dyDescent="0.25">
      <c r="A259" t="s">
        <v>428</v>
      </c>
      <c r="B259" t="s">
        <v>420</v>
      </c>
      <c r="C259">
        <v>1819023</v>
      </c>
      <c r="D259" s="11">
        <v>19647330131797</v>
      </c>
      <c r="E259" t="s">
        <v>60</v>
      </c>
      <c r="F259">
        <v>22219</v>
      </c>
      <c r="G259">
        <v>75606</v>
      </c>
      <c r="H259">
        <v>0</v>
      </c>
      <c r="I259">
        <v>0</v>
      </c>
      <c r="J259">
        <v>423191</v>
      </c>
      <c r="K259">
        <v>0</v>
      </c>
      <c r="L259">
        <v>-15</v>
      </c>
      <c r="M259">
        <v>0</v>
      </c>
      <c r="N259">
        <v>2625</v>
      </c>
      <c r="O259">
        <v>0</v>
      </c>
      <c r="P259">
        <v>9273</v>
      </c>
      <c r="Q259">
        <v>41517</v>
      </c>
      <c r="R259">
        <v>26571</v>
      </c>
      <c r="S259">
        <v>0</v>
      </c>
      <c r="T259">
        <v>1000</v>
      </c>
      <c r="U259">
        <v>4980</v>
      </c>
      <c r="V259">
        <v>0</v>
      </c>
      <c r="W259">
        <v>0</v>
      </c>
      <c r="Y259">
        <f t="shared" si="6"/>
        <v>425801</v>
      </c>
      <c r="Z259">
        <f>VLOOKUP(C259,[2]Sheet1!$B:$K,10,FALSE)</f>
        <v>425801</v>
      </c>
      <c r="AA259" t="b">
        <f t="shared" si="7"/>
        <v>1</v>
      </c>
    </row>
    <row r="260" spans="1:27" x14ac:dyDescent="0.25">
      <c r="A260" t="s">
        <v>429</v>
      </c>
      <c r="B260" t="s">
        <v>420</v>
      </c>
      <c r="C260">
        <v>1819024</v>
      </c>
      <c r="D260" s="11">
        <v>19647330117903</v>
      </c>
      <c r="E260" t="s">
        <v>60</v>
      </c>
      <c r="F260">
        <v>22933</v>
      </c>
      <c r="G260">
        <v>83827</v>
      </c>
      <c r="H260">
        <v>0</v>
      </c>
      <c r="I260">
        <v>0</v>
      </c>
      <c r="J260">
        <v>445828</v>
      </c>
      <c r="K260">
        <v>0</v>
      </c>
      <c r="L260">
        <v>0</v>
      </c>
      <c r="M260">
        <v>0</v>
      </c>
      <c r="N260">
        <v>2818</v>
      </c>
      <c r="O260">
        <v>0</v>
      </c>
      <c r="P260">
        <v>10170</v>
      </c>
      <c r="Q260">
        <v>45535</v>
      </c>
      <c r="R260">
        <v>31495</v>
      </c>
      <c r="S260">
        <v>0</v>
      </c>
      <c r="T260">
        <v>0</v>
      </c>
      <c r="U260">
        <v>5904</v>
      </c>
      <c r="V260">
        <v>0</v>
      </c>
      <c r="W260">
        <v>0</v>
      </c>
      <c r="Y260">
        <f t="shared" ref="Y260:Y323" si="8">J260+K260+L260+N260+O260</f>
        <v>448646</v>
      </c>
      <c r="Z260">
        <f>VLOOKUP(C260,[2]Sheet1!$B:$K,10,FALSE)</f>
        <v>448646</v>
      </c>
      <c r="AA260" t="b">
        <f t="shared" ref="AA260:AA323" si="9">Z260=J260+K260+L260+N260+O260</f>
        <v>1</v>
      </c>
    </row>
    <row r="261" spans="1:27" x14ac:dyDescent="0.25">
      <c r="A261" t="s">
        <v>430</v>
      </c>
      <c r="B261" t="s">
        <v>420</v>
      </c>
      <c r="C261">
        <v>1819025</v>
      </c>
      <c r="D261" s="11">
        <v>19647330125625</v>
      </c>
      <c r="E261" t="s">
        <v>60</v>
      </c>
      <c r="F261">
        <v>16268</v>
      </c>
      <c r="G261">
        <v>56961</v>
      </c>
      <c r="H261">
        <v>0</v>
      </c>
      <c r="I261">
        <v>0</v>
      </c>
      <c r="J261">
        <v>302134</v>
      </c>
      <c r="K261">
        <v>0</v>
      </c>
      <c r="L261">
        <v>-486</v>
      </c>
      <c r="M261">
        <v>0</v>
      </c>
      <c r="N261">
        <v>1872</v>
      </c>
      <c r="O261">
        <v>0</v>
      </c>
      <c r="P261">
        <v>9722</v>
      </c>
      <c r="Q261">
        <v>43526</v>
      </c>
      <c r="R261">
        <v>20290</v>
      </c>
      <c r="S261">
        <v>0</v>
      </c>
      <c r="T261">
        <v>0</v>
      </c>
      <c r="U261">
        <v>3803</v>
      </c>
      <c r="V261">
        <v>0</v>
      </c>
      <c r="W261">
        <v>0</v>
      </c>
      <c r="Y261">
        <f t="shared" si="8"/>
        <v>303520</v>
      </c>
      <c r="Z261">
        <f>VLOOKUP(C261,[2]Sheet1!$B:$K,10,FALSE)</f>
        <v>303520</v>
      </c>
      <c r="AA261" t="b">
        <f t="shared" si="9"/>
        <v>1</v>
      </c>
    </row>
    <row r="262" spans="1:27" x14ac:dyDescent="0.25">
      <c r="A262" t="s">
        <v>431</v>
      </c>
      <c r="B262" t="s">
        <v>420</v>
      </c>
      <c r="C262">
        <v>1819026</v>
      </c>
      <c r="D262" s="11">
        <v>19647330125641</v>
      </c>
      <c r="E262" t="s">
        <v>60</v>
      </c>
      <c r="F262">
        <v>20354</v>
      </c>
      <c r="G262">
        <v>73550</v>
      </c>
      <c r="H262">
        <v>0</v>
      </c>
      <c r="I262">
        <v>0</v>
      </c>
      <c r="J262">
        <v>387373</v>
      </c>
      <c r="K262">
        <v>0</v>
      </c>
      <c r="L262">
        <v>-600</v>
      </c>
      <c r="M262">
        <v>0</v>
      </c>
      <c r="N262">
        <v>2449</v>
      </c>
      <c r="O262">
        <v>0</v>
      </c>
      <c r="P262">
        <v>9722</v>
      </c>
      <c r="Q262">
        <v>43526</v>
      </c>
      <c r="R262">
        <v>28083</v>
      </c>
      <c r="S262">
        <v>0</v>
      </c>
      <c r="T262">
        <v>0</v>
      </c>
      <c r="U262">
        <v>5264</v>
      </c>
      <c r="V262">
        <v>0</v>
      </c>
      <c r="W262">
        <v>0</v>
      </c>
      <c r="Y262">
        <f t="shared" si="8"/>
        <v>389222</v>
      </c>
      <c r="Z262">
        <f>VLOOKUP(C262,[2]Sheet1!$B:$K,10,FALSE)</f>
        <v>389222</v>
      </c>
      <c r="AA262" t="b">
        <f t="shared" si="9"/>
        <v>1</v>
      </c>
    </row>
    <row r="263" spans="1:27" x14ac:dyDescent="0.25">
      <c r="A263" t="s">
        <v>432</v>
      </c>
      <c r="B263" t="s">
        <v>433</v>
      </c>
      <c r="C263">
        <v>607005</v>
      </c>
      <c r="D263" s="11">
        <v>1611920108670</v>
      </c>
      <c r="E263" t="s">
        <v>147</v>
      </c>
      <c r="F263">
        <v>24361</v>
      </c>
      <c r="G263">
        <v>87497</v>
      </c>
      <c r="H263">
        <v>0</v>
      </c>
      <c r="I263">
        <v>7823</v>
      </c>
      <c r="J263">
        <v>453107</v>
      </c>
      <c r="K263">
        <v>0</v>
      </c>
      <c r="L263">
        <v>0</v>
      </c>
      <c r="M263">
        <v>0</v>
      </c>
      <c r="N263">
        <v>2865</v>
      </c>
      <c r="O263">
        <v>7601</v>
      </c>
      <c r="P263">
        <v>4797</v>
      </c>
      <c r="Q263">
        <v>18662</v>
      </c>
      <c r="R263">
        <v>33655</v>
      </c>
      <c r="S263">
        <v>0</v>
      </c>
      <c r="T263">
        <v>0</v>
      </c>
      <c r="U263">
        <v>6309</v>
      </c>
      <c r="V263">
        <v>0</v>
      </c>
      <c r="W263">
        <v>0</v>
      </c>
      <c r="Y263">
        <f t="shared" si="8"/>
        <v>463573</v>
      </c>
      <c r="Z263">
        <f>VLOOKUP(C263,[2]Sheet1!$B:$K,10,FALSE)</f>
        <v>463573</v>
      </c>
      <c r="AA263" t="b">
        <f t="shared" si="9"/>
        <v>1</v>
      </c>
    </row>
    <row r="264" spans="1:27" x14ac:dyDescent="0.25">
      <c r="A264" t="s">
        <v>434</v>
      </c>
      <c r="B264" t="s">
        <v>433</v>
      </c>
      <c r="C264">
        <v>607007</v>
      </c>
      <c r="D264" s="11">
        <v>7617960101477</v>
      </c>
      <c r="E264" t="s">
        <v>147</v>
      </c>
      <c r="F264">
        <v>23806</v>
      </c>
      <c r="G264">
        <v>84708</v>
      </c>
      <c r="H264">
        <v>0</v>
      </c>
      <c r="I264">
        <v>2931</v>
      </c>
      <c r="J264">
        <v>445866</v>
      </c>
      <c r="K264">
        <v>0</v>
      </c>
      <c r="L264">
        <v>794</v>
      </c>
      <c r="M264">
        <v>0</v>
      </c>
      <c r="N264">
        <v>2819</v>
      </c>
      <c r="O264">
        <v>0</v>
      </c>
      <c r="P264">
        <v>2903</v>
      </c>
      <c r="Q264">
        <v>16997</v>
      </c>
      <c r="R264">
        <v>30936</v>
      </c>
      <c r="S264">
        <v>0</v>
      </c>
      <c r="T264">
        <v>0</v>
      </c>
      <c r="U264">
        <v>5799</v>
      </c>
      <c r="V264">
        <v>0</v>
      </c>
      <c r="W264">
        <v>0</v>
      </c>
      <c r="Y264">
        <f t="shared" si="8"/>
        <v>449479</v>
      </c>
      <c r="Z264">
        <f>VLOOKUP(C264,[2]Sheet1!$B:$K,10,FALSE)</f>
        <v>449479</v>
      </c>
      <c r="AA264" t="b">
        <f t="shared" si="9"/>
        <v>1</v>
      </c>
    </row>
    <row r="265" spans="1:27" x14ac:dyDescent="0.25">
      <c r="A265" t="s">
        <v>435</v>
      </c>
      <c r="B265" t="s">
        <v>433</v>
      </c>
      <c r="C265">
        <v>1213029</v>
      </c>
      <c r="D265" s="11">
        <v>1612590126748</v>
      </c>
      <c r="E265" t="s">
        <v>49</v>
      </c>
      <c r="F265">
        <v>19521</v>
      </c>
      <c r="G265">
        <v>64008</v>
      </c>
      <c r="H265">
        <v>0</v>
      </c>
      <c r="I265">
        <v>861</v>
      </c>
      <c r="J265">
        <v>364099</v>
      </c>
      <c r="K265">
        <v>0</v>
      </c>
      <c r="L265">
        <v>114</v>
      </c>
      <c r="M265">
        <v>0</v>
      </c>
      <c r="N265">
        <v>2301</v>
      </c>
      <c r="O265">
        <v>1849</v>
      </c>
      <c r="P265">
        <v>6335</v>
      </c>
      <c r="Q265">
        <v>3209</v>
      </c>
      <c r="R265">
        <v>18424</v>
      </c>
      <c r="S265">
        <v>0</v>
      </c>
      <c r="T265">
        <v>0</v>
      </c>
      <c r="U265">
        <v>3454</v>
      </c>
      <c r="V265">
        <v>0</v>
      </c>
      <c r="W265">
        <v>0</v>
      </c>
      <c r="Y265">
        <f t="shared" si="8"/>
        <v>368363</v>
      </c>
      <c r="Z265">
        <f>VLOOKUP(C265,[2]Sheet1!$B:$K,10,FALSE)</f>
        <v>368363</v>
      </c>
      <c r="AA265" t="b">
        <f t="shared" si="9"/>
        <v>1</v>
      </c>
    </row>
    <row r="266" spans="1:27" x14ac:dyDescent="0.25">
      <c r="A266" t="s">
        <v>436</v>
      </c>
      <c r="B266" t="s">
        <v>436</v>
      </c>
      <c r="C266">
        <v>1011030</v>
      </c>
      <c r="D266" s="11">
        <v>37683380106799</v>
      </c>
      <c r="E266" t="s">
        <v>76</v>
      </c>
      <c r="F266">
        <v>0</v>
      </c>
      <c r="G266">
        <v>25251</v>
      </c>
      <c r="H266">
        <v>0</v>
      </c>
      <c r="I266">
        <v>0</v>
      </c>
      <c r="J266">
        <v>168026</v>
      </c>
      <c r="K266">
        <v>0</v>
      </c>
      <c r="L266">
        <v>0</v>
      </c>
      <c r="M266">
        <v>0</v>
      </c>
      <c r="N266">
        <v>1061</v>
      </c>
      <c r="O266">
        <v>0</v>
      </c>
      <c r="P266">
        <v>0</v>
      </c>
      <c r="Q266">
        <v>28408</v>
      </c>
      <c r="R266">
        <v>10550</v>
      </c>
      <c r="S266">
        <v>0</v>
      </c>
      <c r="T266">
        <v>0</v>
      </c>
      <c r="U266">
        <v>1978</v>
      </c>
      <c r="V266">
        <v>0</v>
      </c>
      <c r="W266">
        <v>0</v>
      </c>
      <c r="Y266">
        <f t="shared" si="8"/>
        <v>169087</v>
      </c>
      <c r="Z266">
        <f>VLOOKUP(C266,[2]Sheet1!$B:$K,10,FALSE)</f>
        <v>169087</v>
      </c>
      <c r="AA266" t="b">
        <f t="shared" si="9"/>
        <v>1</v>
      </c>
    </row>
    <row r="267" spans="1:27" x14ac:dyDescent="0.25">
      <c r="A267" t="s">
        <v>437</v>
      </c>
      <c r="B267" t="s">
        <v>436</v>
      </c>
      <c r="C267">
        <v>1819061</v>
      </c>
      <c r="D267" s="11">
        <v>37680230138073</v>
      </c>
      <c r="E267" t="s">
        <v>60</v>
      </c>
      <c r="F267">
        <v>0</v>
      </c>
      <c r="G267">
        <v>57695</v>
      </c>
      <c r="H267">
        <v>0</v>
      </c>
      <c r="I267">
        <v>0</v>
      </c>
      <c r="J267">
        <v>314266</v>
      </c>
      <c r="K267">
        <v>0</v>
      </c>
      <c r="L267">
        <v>0</v>
      </c>
      <c r="M267">
        <v>0</v>
      </c>
      <c r="N267">
        <v>1932</v>
      </c>
      <c r="O267">
        <v>0</v>
      </c>
      <c r="P267">
        <v>0</v>
      </c>
      <c r="Q267">
        <v>17007</v>
      </c>
      <c r="R267">
        <v>24432</v>
      </c>
      <c r="S267">
        <v>0</v>
      </c>
      <c r="T267">
        <v>0</v>
      </c>
      <c r="U267">
        <v>4579</v>
      </c>
      <c r="V267">
        <v>0</v>
      </c>
      <c r="W267">
        <v>0</v>
      </c>
      <c r="Y267">
        <f t="shared" si="8"/>
        <v>316198</v>
      </c>
      <c r="Z267">
        <f>VLOOKUP(C267,[2]Sheet1!$B:$K,10,FALSE)</f>
        <v>316198</v>
      </c>
      <c r="AA267" t="b">
        <f t="shared" si="9"/>
        <v>1</v>
      </c>
    </row>
    <row r="268" spans="1:27" x14ac:dyDescent="0.25">
      <c r="A268" t="s">
        <v>438</v>
      </c>
      <c r="B268" t="s">
        <v>436</v>
      </c>
      <c r="C268">
        <v>1920037</v>
      </c>
      <c r="D268" s="11">
        <v>37681300139063</v>
      </c>
      <c r="E268" t="s">
        <v>155</v>
      </c>
      <c r="F268">
        <v>0</v>
      </c>
      <c r="G268">
        <v>54025</v>
      </c>
      <c r="H268">
        <v>0</v>
      </c>
      <c r="I268">
        <v>0</v>
      </c>
      <c r="J268">
        <v>326084</v>
      </c>
      <c r="K268">
        <v>0</v>
      </c>
      <c r="L268">
        <v>0</v>
      </c>
      <c r="M268">
        <v>0</v>
      </c>
      <c r="N268">
        <v>1715</v>
      </c>
      <c r="O268">
        <v>0</v>
      </c>
      <c r="P268">
        <v>0</v>
      </c>
      <c r="Q268">
        <v>13448</v>
      </c>
      <c r="R268">
        <v>25892</v>
      </c>
      <c r="S268">
        <v>0</v>
      </c>
      <c r="T268">
        <v>0</v>
      </c>
      <c r="U268">
        <v>4853</v>
      </c>
      <c r="V268">
        <v>0</v>
      </c>
      <c r="W268">
        <v>0</v>
      </c>
      <c r="Y268">
        <f t="shared" si="8"/>
        <v>327799</v>
      </c>
      <c r="Z268">
        <f>VLOOKUP(C268,[2]Sheet1!$B:$K,10,FALSE)</f>
        <v>327799</v>
      </c>
      <c r="AA268" t="b">
        <f t="shared" si="9"/>
        <v>1</v>
      </c>
    </row>
    <row r="269" spans="1:27" x14ac:dyDescent="0.25">
      <c r="A269" t="s">
        <v>439</v>
      </c>
      <c r="B269" t="s">
        <v>440</v>
      </c>
      <c r="C269">
        <v>1314015</v>
      </c>
      <c r="D269" s="11">
        <v>19646670123174</v>
      </c>
      <c r="E269" t="s">
        <v>131</v>
      </c>
      <c r="F269">
        <v>14006</v>
      </c>
      <c r="G269">
        <v>48153</v>
      </c>
      <c r="H269">
        <v>0</v>
      </c>
      <c r="I269">
        <v>0</v>
      </c>
      <c r="J269">
        <v>298293</v>
      </c>
      <c r="K269">
        <v>0</v>
      </c>
      <c r="L269">
        <v>0</v>
      </c>
      <c r="M269">
        <v>0</v>
      </c>
      <c r="N269">
        <v>1884</v>
      </c>
      <c r="O269">
        <v>0</v>
      </c>
      <c r="P269">
        <v>0</v>
      </c>
      <c r="Q269">
        <v>0</v>
      </c>
      <c r="R269">
        <v>15153</v>
      </c>
      <c r="S269">
        <v>0</v>
      </c>
      <c r="T269">
        <v>0</v>
      </c>
      <c r="U269">
        <v>2840</v>
      </c>
      <c r="V269">
        <v>0</v>
      </c>
      <c r="W269">
        <v>0</v>
      </c>
      <c r="Y269">
        <f t="shared" si="8"/>
        <v>300177</v>
      </c>
      <c r="Z269">
        <f>VLOOKUP(C269,[2]Sheet1!$B:$K,10,FALSE)</f>
        <v>300177</v>
      </c>
      <c r="AA269" t="b">
        <f t="shared" si="9"/>
        <v>1</v>
      </c>
    </row>
    <row r="270" spans="1:27" x14ac:dyDescent="0.25">
      <c r="A270" t="s">
        <v>441</v>
      </c>
      <c r="B270" t="s">
        <v>441</v>
      </c>
      <c r="C270">
        <v>708005</v>
      </c>
      <c r="D270" s="11">
        <v>19764970115725</v>
      </c>
      <c r="E270" t="s">
        <v>139</v>
      </c>
      <c r="F270">
        <v>0</v>
      </c>
      <c r="G270">
        <v>101884</v>
      </c>
      <c r="H270">
        <v>0</v>
      </c>
      <c r="I270">
        <v>0</v>
      </c>
      <c r="J270">
        <v>528763</v>
      </c>
      <c r="K270">
        <v>0</v>
      </c>
      <c r="L270">
        <v>0</v>
      </c>
      <c r="M270">
        <v>0</v>
      </c>
      <c r="N270">
        <v>3343</v>
      </c>
      <c r="O270">
        <v>0</v>
      </c>
      <c r="P270">
        <v>0</v>
      </c>
      <c r="Q270">
        <v>0</v>
      </c>
      <c r="R270">
        <v>49804</v>
      </c>
      <c r="S270">
        <v>0</v>
      </c>
      <c r="T270">
        <v>0</v>
      </c>
      <c r="U270">
        <v>0</v>
      </c>
      <c r="V270">
        <v>0</v>
      </c>
      <c r="W270">
        <v>0</v>
      </c>
      <c r="Y270">
        <f t="shared" si="8"/>
        <v>532106</v>
      </c>
      <c r="Z270">
        <f>VLOOKUP(C270,[2]Sheet1!$B:$K,10,FALSE)</f>
        <v>532106</v>
      </c>
      <c r="AA270" t="b">
        <f t="shared" si="9"/>
        <v>1</v>
      </c>
    </row>
    <row r="271" spans="1:27" x14ac:dyDescent="0.25">
      <c r="A271" t="s">
        <v>442</v>
      </c>
      <c r="B271" t="s">
        <v>443</v>
      </c>
      <c r="C271">
        <v>1718043</v>
      </c>
      <c r="D271" s="11">
        <v>36750510136432</v>
      </c>
      <c r="E271" t="s">
        <v>83</v>
      </c>
      <c r="F271">
        <v>0</v>
      </c>
      <c r="G271">
        <v>294201</v>
      </c>
      <c r="H271">
        <v>0</v>
      </c>
      <c r="I271">
        <v>0</v>
      </c>
      <c r="J271">
        <v>1603203</v>
      </c>
      <c r="K271">
        <v>0</v>
      </c>
      <c r="L271">
        <v>0</v>
      </c>
      <c r="M271">
        <v>0</v>
      </c>
      <c r="N271">
        <v>9561</v>
      </c>
      <c r="O271">
        <v>0</v>
      </c>
      <c r="P271">
        <v>60167</v>
      </c>
      <c r="Q271">
        <v>239996</v>
      </c>
      <c r="R271">
        <v>151237</v>
      </c>
      <c r="S271">
        <v>0</v>
      </c>
      <c r="T271">
        <v>0</v>
      </c>
      <c r="U271">
        <v>0</v>
      </c>
      <c r="V271">
        <v>0</v>
      </c>
      <c r="W271">
        <v>0</v>
      </c>
      <c r="Y271">
        <f t="shared" si="8"/>
        <v>1612764</v>
      </c>
      <c r="Z271">
        <f>VLOOKUP(C271,[2]Sheet1!$B:$K,10,FALSE)</f>
        <v>1612764</v>
      </c>
      <c r="AA271" t="b">
        <f t="shared" si="9"/>
        <v>1</v>
      </c>
    </row>
    <row r="272" spans="1:27" x14ac:dyDescent="0.25">
      <c r="A272" t="s">
        <v>444</v>
      </c>
      <c r="B272" t="s">
        <v>443</v>
      </c>
      <c r="C272">
        <v>1213021</v>
      </c>
      <c r="D272" s="11">
        <v>19648570112714</v>
      </c>
      <c r="E272" t="s">
        <v>49</v>
      </c>
      <c r="F272">
        <v>0</v>
      </c>
      <c r="G272">
        <v>157671</v>
      </c>
      <c r="H272">
        <v>0</v>
      </c>
      <c r="I272">
        <v>0</v>
      </c>
      <c r="J272">
        <v>2344062</v>
      </c>
      <c r="K272">
        <v>0</v>
      </c>
      <c r="L272">
        <v>0</v>
      </c>
      <c r="M272">
        <v>0</v>
      </c>
      <c r="N272">
        <v>14765</v>
      </c>
      <c r="O272">
        <v>0</v>
      </c>
      <c r="P272">
        <v>40425</v>
      </c>
      <c r="Q272">
        <v>162463</v>
      </c>
      <c r="R272">
        <v>100862</v>
      </c>
      <c r="S272">
        <v>0</v>
      </c>
      <c r="T272">
        <v>0</v>
      </c>
      <c r="U272">
        <v>0</v>
      </c>
      <c r="V272">
        <v>0</v>
      </c>
      <c r="W272">
        <v>0</v>
      </c>
      <c r="Y272">
        <f t="shared" si="8"/>
        <v>2358827</v>
      </c>
      <c r="Z272">
        <f>VLOOKUP(C272,[2]Sheet1!$B:$K,10,FALSE)</f>
        <v>2358827</v>
      </c>
      <c r="AA272" t="b">
        <f t="shared" si="9"/>
        <v>1</v>
      </c>
    </row>
    <row r="273" spans="1:27" x14ac:dyDescent="0.25">
      <c r="A273" t="s">
        <v>445</v>
      </c>
      <c r="B273" t="s">
        <v>443</v>
      </c>
      <c r="C273">
        <v>1213022</v>
      </c>
      <c r="D273" s="11">
        <v>19753090127100</v>
      </c>
      <c r="E273" t="s">
        <v>49</v>
      </c>
      <c r="F273">
        <v>0</v>
      </c>
      <c r="G273">
        <v>428676</v>
      </c>
      <c r="H273">
        <v>0</v>
      </c>
      <c r="I273">
        <v>0</v>
      </c>
      <c r="J273">
        <v>2647690</v>
      </c>
      <c r="K273">
        <v>0</v>
      </c>
      <c r="L273">
        <v>0</v>
      </c>
      <c r="M273">
        <v>0</v>
      </c>
      <c r="N273">
        <v>16703</v>
      </c>
      <c r="O273">
        <v>0</v>
      </c>
      <c r="P273">
        <v>110912</v>
      </c>
      <c r="Q273">
        <v>445261</v>
      </c>
      <c r="R273">
        <v>249607</v>
      </c>
      <c r="S273">
        <v>0</v>
      </c>
      <c r="T273">
        <v>0</v>
      </c>
      <c r="U273">
        <v>0</v>
      </c>
      <c r="V273">
        <v>0</v>
      </c>
      <c r="W273">
        <v>0</v>
      </c>
      <c r="Y273">
        <f t="shared" si="8"/>
        <v>2664393</v>
      </c>
      <c r="Z273">
        <f>VLOOKUP(C273,[2]Sheet1!$B:$K,10,FALSE)</f>
        <v>2664393</v>
      </c>
      <c r="AA273" t="b">
        <f t="shared" si="9"/>
        <v>1</v>
      </c>
    </row>
    <row r="274" spans="1:27" x14ac:dyDescent="0.25">
      <c r="A274" t="s">
        <v>446</v>
      </c>
      <c r="B274" t="s">
        <v>443</v>
      </c>
      <c r="C274">
        <v>1213025</v>
      </c>
      <c r="D274" s="11">
        <v>19642461996537</v>
      </c>
      <c r="E274" t="s">
        <v>49</v>
      </c>
      <c r="F274">
        <v>0</v>
      </c>
      <c r="G274">
        <v>103499</v>
      </c>
      <c r="H274">
        <v>0</v>
      </c>
      <c r="I274">
        <v>0</v>
      </c>
      <c r="J274">
        <v>1442614</v>
      </c>
      <c r="K274">
        <v>0</v>
      </c>
      <c r="L274">
        <v>0</v>
      </c>
      <c r="M274">
        <v>0</v>
      </c>
      <c r="N274">
        <v>7948</v>
      </c>
      <c r="O274">
        <v>0</v>
      </c>
      <c r="P274">
        <v>21729</v>
      </c>
      <c r="Q274">
        <v>72665</v>
      </c>
      <c r="R274">
        <v>123493</v>
      </c>
      <c r="S274">
        <v>0</v>
      </c>
      <c r="T274">
        <v>0</v>
      </c>
      <c r="U274">
        <v>0</v>
      </c>
      <c r="V274">
        <v>0</v>
      </c>
      <c r="W274">
        <v>0</v>
      </c>
      <c r="Y274">
        <f t="shared" si="8"/>
        <v>1450562</v>
      </c>
      <c r="Z274">
        <f>VLOOKUP(C274,[2]Sheet1!$B:$K,10,FALSE)</f>
        <v>1450562</v>
      </c>
      <c r="AA274" t="b">
        <f t="shared" si="9"/>
        <v>1</v>
      </c>
    </row>
    <row r="275" spans="1:27" x14ac:dyDescent="0.25">
      <c r="A275" t="s">
        <v>447</v>
      </c>
      <c r="B275" t="s">
        <v>443</v>
      </c>
      <c r="C275">
        <v>1718050</v>
      </c>
      <c r="D275" s="11">
        <v>37680490136614</v>
      </c>
      <c r="E275" t="s">
        <v>83</v>
      </c>
      <c r="F275">
        <v>0</v>
      </c>
      <c r="G275">
        <v>52263</v>
      </c>
      <c r="H275">
        <v>0</v>
      </c>
      <c r="I275">
        <v>0</v>
      </c>
      <c r="J275">
        <v>574246</v>
      </c>
      <c r="K275">
        <v>0</v>
      </c>
      <c r="L275">
        <v>0</v>
      </c>
      <c r="M275">
        <v>0</v>
      </c>
      <c r="N275">
        <v>3620</v>
      </c>
      <c r="O275">
        <v>0</v>
      </c>
      <c r="P275">
        <v>17649</v>
      </c>
      <c r="Q275">
        <v>61195</v>
      </c>
      <c r="R275">
        <v>24243</v>
      </c>
      <c r="S275">
        <v>0</v>
      </c>
      <c r="T275">
        <v>0</v>
      </c>
      <c r="U275">
        <v>0</v>
      </c>
      <c r="V275">
        <v>0</v>
      </c>
      <c r="W275">
        <v>0</v>
      </c>
      <c r="Y275">
        <f t="shared" si="8"/>
        <v>577866</v>
      </c>
      <c r="Z275">
        <f>VLOOKUP(C275,[2]Sheet1!$B:$K,10,FALSE)</f>
        <v>577866</v>
      </c>
      <c r="AA275" t="b">
        <f t="shared" si="9"/>
        <v>1</v>
      </c>
    </row>
    <row r="276" spans="1:27" x14ac:dyDescent="0.25">
      <c r="A276" t="s">
        <v>448</v>
      </c>
      <c r="B276" t="s">
        <v>443</v>
      </c>
      <c r="C276">
        <v>1819037</v>
      </c>
      <c r="D276" s="11">
        <v>37681630137109</v>
      </c>
      <c r="E276" t="s">
        <v>60</v>
      </c>
      <c r="F276">
        <v>0</v>
      </c>
      <c r="G276">
        <v>54025</v>
      </c>
      <c r="H276">
        <v>0</v>
      </c>
      <c r="I276">
        <v>0</v>
      </c>
      <c r="J276">
        <v>339343</v>
      </c>
      <c r="K276">
        <v>0</v>
      </c>
      <c r="L276">
        <v>0</v>
      </c>
      <c r="M276">
        <v>0</v>
      </c>
      <c r="N276">
        <v>1772</v>
      </c>
      <c r="O276">
        <v>0</v>
      </c>
      <c r="P276">
        <v>9871</v>
      </c>
      <c r="Q276">
        <v>44196</v>
      </c>
      <c r="R276">
        <v>31989</v>
      </c>
      <c r="S276">
        <v>0</v>
      </c>
      <c r="T276">
        <v>0</v>
      </c>
      <c r="U276">
        <v>0</v>
      </c>
      <c r="V276">
        <v>0</v>
      </c>
      <c r="W276">
        <v>0</v>
      </c>
      <c r="Y276">
        <f t="shared" si="8"/>
        <v>341115</v>
      </c>
      <c r="Z276">
        <f>VLOOKUP(C276,[2]Sheet1!$B:$K,10,FALSE)</f>
        <v>341115</v>
      </c>
      <c r="AA276" t="b">
        <f t="shared" si="9"/>
        <v>1</v>
      </c>
    </row>
    <row r="277" spans="1:27" x14ac:dyDescent="0.25">
      <c r="A277" t="s">
        <v>449</v>
      </c>
      <c r="B277" t="s">
        <v>443</v>
      </c>
      <c r="C277">
        <v>1819064</v>
      </c>
      <c r="D277" s="11">
        <v>19753090137786</v>
      </c>
      <c r="E277" t="s">
        <v>60</v>
      </c>
      <c r="F277">
        <v>0</v>
      </c>
      <c r="G277">
        <v>52851</v>
      </c>
      <c r="H277">
        <v>0</v>
      </c>
      <c r="I277">
        <v>0</v>
      </c>
      <c r="J277">
        <v>879042</v>
      </c>
      <c r="K277">
        <v>0</v>
      </c>
      <c r="L277">
        <v>0</v>
      </c>
      <c r="M277">
        <v>0</v>
      </c>
      <c r="N277">
        <v>2597</v>
      </c>
      <c r="O277">
        <v>0</v>
      </c>
      <c r="P277">
        <v>11110</v>
      </c>
      <c r="Q277">
        <v>47649</v>
      </c>
      <c r="R277">
        <v>82619</v>
      </c>
      <c r="S277">
        <v>0</v>
      </c>
      <c r="T277">
        <v>0</v>
      </c>
      <c r="U277">
        <v>0</v>
      </c>
      <c r="V277">
        <v>0</v>
      </c>
      <c r="W277">
        <v>0</v>
      </c>
      <c r="Y277">
        <f t="shared" si="8"/>
        <v>881639</v>
      </c>
      <c r="Z277">
        <f>VLOOKUP(C277,[2]Sheet1!$B:$K,10,FALSE)</f>
        <v>881639</v>
      </c>
      <c r="AA277" t="b">
        <f t="shared" si="9"/>
        <v>1</v>
      </c>
    </row>
    <row r="278" spans="1:27" x14ac:dyDescent="0.25">
      <c r="A278" t="s">
        <v>450</v>
      </c>
      <c r="B278" t="s">
        <v>443</v>
      </c>
      <c r="C278">
        <v>1112014</v>
      </c>
      <c r="D278" s="11">
        <v>19651360114439</v>
      </c>
      <c r="E278" t="s">
        <v>51</v>
      </c>
      <c r="F278">
        <v>0</v>
      </c>
      <c r="G278">
        <v>39051</v>
      </c>
      <c r="H278">
        <v>0</v>
      </c>
      <c r="I278">
        <v>0</v>
      </c>
      <c r="J278">
        <v>313202</v>
      </c>
      <c r="K278">
        <v>0</v>
      </c>
      <c r="L278">
        <v>0</v>
      </c>
      <c r="M278">
        <v>0</v>
      </c>
      <c r="N278">
        <v>1588</v>
      </c>
      <c r="O278">
        <v>0</v>
      </c>
      <c r="P278">
        <v>13162</v>
      </c>
      <c r="Q278">
        <v>51778</v>
      </c>
      <c r="R278">
        <v>29494</v>
      </c>
      <c r="S278">
        <v>0</v>
      </c>
      <c r="T278">
        <v>0</v>
      </c>
      <c r="U278">
        <v>0</v>
      </c>
      <c r="V278">
        <v>0</v>
      </c>
      <c r="W278">
        <v>0</v>
      </c>
      <c r="Y278">
        <f t="shared" si="8"/>
        <v>314790</v>
      </c>
      <c r="Z278">
        <f>VLOOKUP(C278,[2]Sheet1!$B:$K,10,FALSE)</f>
        <v>314790</v>
      </c>
      <c r="AA278" t="b">
        <f t="shared" si="9"/>
        <v>1</v>
      </c>
    </row>
    <row r="279" spans="1:27" x14ac:dyDescent="0.25">
      <c r="A279" t="s">
        <v>451</v>
      </c>
      <c r="B279" t="s">
        <v>443</v>
      </c>
      <c r="C279">
        <v>1617054</v>
      </c>
      <c r="D279" s="11">
        <v>30103060134841</v>
      </c>
      <c r="E279" t="s">
        <v>96</v>
      </c>
      <c r="F279">
        <v>1488</v>
      </c>
      <c r="G279">
        <v>30242</v>
      </c>
      <c r="H279">
        <v>0</v>
      </c>
      <c r="I279">
        <v>0</v>
      </c>
      <c r="J279">
        <v>237832</v>
      </c>
      <c r="K279">
        <v>0</v>
      </c>
      <c r="L279">
        <v>0</v>
      </c>
      <c r="M279">
        <v>0</v>
      </c>
      <c r="N279">
        <v>1501</v>
      </c>
      <c r="O279">
        <v>0</v>
      </c>
      <c r="P279">
        <v>8675</v>
      </c>
      <c r="Q279">
        <v>31629</v>
      </c>
      <c r="R279">
        <v>16977</v>
      </c>
      <c r="S279">
        <v>0</v>
      </c>
      <c r="T279">
        <v>0</v>
      </c>
      <c r="U279">
        <v>0</v>
      </c>
      <c r="V279">
        <v>0</v>
      </c>
      <c r="W279">
        <v>0</v>
      </c>
      <c r="Y279">
        <f t="shared" si="8"/>
        <v>239333</v>
      </c>
      <c r="Z279">
        <f>VLOOKUP(C279,[2]Sheet1!$B:$K,10,FALSE)</f>
        <v>239333</v>
      </c>
      <c r="AA279" t="b">
        <f t="shared" si="9"/>
        <v>1</v>
      </c>
    </row>
    <row r="280" spans="1:27" x14ac:dyDescent="0.25">
      <c r="A280" t="s">
        <v>452</v>
      </c>
      <c r="B280" t="s">
        <v>443</v>
      </c>
      <c r="C280">
        <v>1920016</v>
      </c>
      <c r="D280" s="11">
        <v>37754160138651</v>
      </c>
      <c r="E280" t="s">
        <v>155</v>
      </c>
      <c r="F280">
        <v>0</v>
      </c>
      <c r="G280">
        <v>19085</v>
      </c>
      <c r="H280">
        <v>0</v>
      </c>
      <c r="I280">
        <v>0</v>
      </c>
      <c r="J280">
        <v>182926</v>
      </c>
      <c r="K280">
        <v>0</v>
      </c>
      <c r="L280">
        <v>0</v>
      </c>
      <c r="M280">
        <v>0</v>
      </c>
      <c r="N280">
        <v>545</v>
      </c>
      <c r="O280">
        <v>0</v>
      </c>
      <c r="P280">
        <v>4786</v>
      </c>
      <c r="Q280">
        <v>21428</v>
      </c>
      <c r="R280">
        <v>17215</v>
      </c>
      <c r="S280">
        <v>0</v>
      </c>
      <c r="T280">
        <v>0</v>
      </c>
      <c r="U280">
        <v>0</v>
      </c>
      <c r="V280">
        <v>0</v>
      </c>
      <c r="W280">
        <v>0</v>
      </c>
      <c r="Y280">
        <f t="shared" si="8"/>
        <v>183471</v>
      </c>
      <c r="Z280">
        <f>VLOOKUP(C280,[2]Sheet1!$B:$K,10,FALSE)</f>
        <v>183471</v>
      </c>
      <c r="AA280" t="b">
        <f t="shared" si="9"/>
        <v>1</v>
      </c>
    </row>
    <row r="281" spans="1:27" x14ac:dyDescent="0.25">
      <c r="A281" t="s">
        <v>453</v>
      </c>
      <c r="B281" t="s">
        <v>443</v>
      </c>
      <c r="C281">
        <v>1617055</v>
      </c>
      <c r="D281" s="11">
        <v>37679830134890</v>
      </c>
      <c r="E281" t="s">
        <v>96</v>
      </c>
      <c r="F281">
        <v>0</v>
      </c>
      <c r="G281">
        <v>362320</v>
      </c>
      <c r="H281">
        <v>0</v>
      </c>
      <c r="I281">
        <v>0</v>
      </c>
      <c r="J281">
        <v>2093639</v>
      </c>
      <c r="K281">
        <v>0</v>
      </c>
      <c r="L281">
        <v>0</v>
      </c>
      <c r="M281">
        <v>0</v>
      </c>
      <c r="N281">
        <v>13229</v>
      </c>
      <c r="O281">
        <v>0</v>
      </c>
      <c r="P281">
        <v>77153</v>
      </c>
      <c r="Q281">
        <v>302239</v>
      </c>
      <c r="R281">
        <v>188078</v>
      </c>
      <c r="S281">
        <v>0</v>
      </c>
      <c r="T281">
        <v>0</v>
      </c>
      <c r="U281">
        <v>0</v>
      </c>
      <c r="V281">
        <v>0</v>
      </c>
      <c r="W281">
        <v>0</v>
      </c>
      <c r="Y281">
        <f t="shared" si="8"/>
        <v>2106868</v>
      </c>
      <c r="Z281">
        <f>VLOOKUP(C281,[2]Sheet1!$B:$K,10,FALSE)</f>
        <v>2106868</v>
      </c>
      <c r="AA281" t="b">
        <f t="shared" si="9"/>
        <v>1</v>
      </c>
    </row>
    <row r="282" spans="1:27" x14ac:dyDescent="0.25">
      <c r="A282" t="s">
        <v>454</v>
      </c>
      <c r="B282" t="s">
        <v>443</v>
      </c>
      <c r="C282">
        <v>1819051</v>
      </c>
      <c r="D282" s="11">
        <v>36677360136937</v>
      </c>
      <c r="E282" t="s">
        <v>60</v>
      </c>
      <c r="F282">
        <v>0</v>
      </c>
      <c r="G282">
        <v>93076</v>
      </c>
      <c r="H282">
        <v>0</v>
      </c>
      <c r="I282">
        <v>0</v>
      </c>
      <c r="J282">
        <v>534993</v>
      </c>
      <c r="K282">
        <v>0</v>
      </c>
      <c r="L282">
        <v>0</v>
      </c>
      <c r="M282">
        <v>0</v>
      </c>
      <c r="N282">
        <v>3381</v>
      </c>
      <c r="O282">
        <v>0</v>
      </c>
      <c r="P282">
        <v>9572</v>
      </c>
      <c r="Q282">
        <v>35596</v>
      </c>
      <c r="R282">
        <v>46377</v>
      </c>
      <c r="S282">
        <v>0</v>
      </c>
      <c r="T282">
        <v>0</v>
      </c>
      <c r="U282">
        <v>0</v>
      </c>
      <c r="V282">
        <v>0</v>
      </c>
      <c r="W282">
        <v>0</v>
      </c>
      <c r="Y282">
        <f t="shared" si="8"/>
        <v>538374</v>
      </c>
      <c r="Z282">
        <f>VLOOKUP(C282,[2]Sheet1!$B:$K,10,FALSE)</f>
        <v>538374</v>
      </c>
      <c r="AA282" t="b">
        <f t="shared" si="9"/>
        <v>1</v>
      </c>
    </row>
    <row r="283" spans="1:27" x14ac:dyDescent="0.25">
      <c r="A283" t="s">
        <v>455</v>
      </c>
      <c r="B283" t="s">
        <v>443</v>
      </c>
      <c r="C283">
        <v>1213028</v>
      </c>
      <c r="D283" s="11">
        <v>56105610109900</v>
      </c>
      <c r="E283" t="s">
        <v>49</v>
      </c>
      <c r="F283">
        <v>0</v>
      </c>
      <c r="G283">
        <v>196868</v>
      </c>
      <c r="H283">
        <v>0</v>
      </c>
      <c r="I283">
        <v>0</v>
      </c>
      <c r="J283">
        <v>2168837</v>
      </c>
      <c r="K283">
        <v>0</v>
      </c>
      <c r="L283">
        <v>0</v>
      </c>
      <c r="M283">
        <v>0</v>
      </c>
      <c r="N283">
        <v>13671</v>
      </c>
      <c r="O283">
        <v>0</v>
      </c>
      <c r="P283">
        <v>41771</v>
      </c>
      <c r="Q283">
        <v>166865</v>
      </c>
      <c r="R283">
        <v>155556</v>
      </c>
      <c r="S283">
        <v>0</v>
      </c>
      <c r="T283">
        <v>0</v>
      </c>
      <c r="U283">
        <v>0</v>
      </c>
      <c r="V283">
        <v>0</v>
      </c>
      <c r="W283">
        <v>0</v>
      </c>
      <c r="Y283">
        <f t="shared" si="8"/>
        <v>2182508</v>
      </c>
      <c r="Z283">
        <f>VLOOKUP(C283,[2]Sheet1!$B:$K,10,FALSE)</f>
        <v>2182508</v>
      </c>
      <c r="AA283" t="b">
        <f t="shared" si="9"/>
        <v>1</v>
      </c>
    </row>
    <row r="284" spans="1:27" x14ac:dyDescent="0.25">
      <c r="A284" t="s">
        <v>456</v>
      </c>
      <c r="B284" t="s">
        <v>457</v>
      </c>
      <c r="C284">
        <v>1314016</v>
      </c>
      <c r="D284" s="11">
        <v>1612590130633</v>
      </c>
      <c r="E284" t="s">
        <v>131</v>
      </c>
      <c r="F284">
        <v>0</v>
      </c>
      <c r="G284">
        <v>77955</v>
      </c>
      <c r="H284">
        <v>0</v>
      </c>
      <c r="I284">
        <v>12925</v>
      </c>
      <c r="J284">
        <v>392410</v>
      </c>
      <c r="K284">
        <v>0</v>
      </c>
      <c r="L284">
        <v>0</v>
      </c>
      <c r="M284">
        <v>0</v>
      </c>
      <c r="N284">
        <v>2399</v>
      </c>
      <c r="O284">
        <v>0</v>
      </c>
      <c r="P284">
        <v>0</v>
      </c>
      <c r="Q284">
        <v>0</v>
      </c>
      <c r="R284">
        <v>31189</v>
      </c>
      <c r="S284">
        <v>0</v>
      </c>
      <c r="T284">
        <v>0</v>
      </c>
      <c r="U284">
        <v>5846</v>
      </c>
      <c r="V284">
        <v>0</v>
      </c>
      <c r="W284">
        <v>0</v>
      </c>
      <c r="Y284">
        <f t="shared" si="8"/>
        <v>394809</v>
      </c>
      <c r="Z284">
        <f>VLOOKUP(C284,[2]Sheet1!$B:$K,10,FALSE)</f>
        <v>394809</v>
      </c>
      <c r="AA284" t="b">
        <f t="shared" si="9"/>
        <v>1</v>
      </c>
    </row>
    <row r="285" spans="1:27" x14ac:dyDescent="0.25">
      <c r="A285" t="s">
        <v>458</v>
      </c>
      <c r="B285" t="s">
        <v>457</v>
      </c>
      <c r="C285">
        <v>1314017</v>
      </c>
      <c r="D285" s="11">
        <v>1612590108944</v>
      </c>
      <c r="E285" t="s">
        <v>131</v>
      </c>
      <c r="F285">
        <v>0</v>
      </c>
      <c r="G285">
        <v>45951</v>
      </c>
      <c r="H285">
        <v>0</v>
      </c>
      <c r="I285">
        <v>91661</v>
      </c>
      <c r="J285">
        <v>221794</v>
      </c>
      <c r="K285">
        <v>0</v>
      </c>
      <c r="L285">
        <v>0</v>
      </c>
      <c r="M285">
        <v>0</v>
      </c>
      <c r="N285">
        <v>1403</v>
      </c>
      <c r="O285">
        <v>0</v>
      </c>
      <c r="P285">
        <v>0</v>
      </c>
      <c r="Q285">
        <v>0</v>
      </c>
      <c r="R285">
        <v>16945</v>
      </c>
      <c r="S285">
        <v>0</v>
      </c>
      <c r="T285">
        <v>0</v>
      </c>
      <c r="U285">
        <v>3176</v>
      </c>
      <c r="V285">
        <v>0</v>
      </c>
      <c r="W285">
        <v>0</v>
      </c>
      <c r="Y285">
        <f t="shared" si="8"/>
        <v>223197</v>
      </c>
      <c r="Z285">
        <f>VLOOKUP(C285,[2]Sheet1!$B:$K,10,FALSE)</f>
        <v>223197</v>
      </c>
      <c r="AA285" t="b">
        <f t="shared" si="9"/>
        <v>1</v>
      </c>
    </row>
    <row r="286" spans="1:27" x14ac:dyDescent="0.25">
      <c r="A286" t="s">
        <v>459</v>
      </c>
      <c r="B286" t="s">
        <v>457</v>
      </c>
      <c r="C286">
        <v>1617026</v>
      </c>
      <c r="D286" s="11">
        <v>1612590134015</v>
      </c>
      <c r="E286" t="s">
        <v>96</v>
      </c>
      <c r="F286">
        <v>0</v>
      </c>
      <c r="G286">
        <v>98214</v>
      </c>
      <c r="H286">
        <v>0</v>
      </c>
      <c r="I286">
        <v>0</v>
      </c>
      <c r="J286">
        <v>494902</v>
      </c>
      <c r="K286">
        <v>0</v>
      </c>
      <c r="L286">
        <v>-221</v>
      </c>
      <c r="M286">
        <v>0</v>
      </c>
      <c r="N286">
        <v>2831</v>
      </c>
      <c r="O286">
        <v>0</v>
      </c>
      <c r="P286">
        <v>0</v>
      </c>
      <c r="Q286">
        <v>0</v>
      </c>
      <c r="R286">
        <v>39335</v>
      </c>
      <c r="S286">
        <v>0</v>
      </c>
      <c r="T286">
        <v>0</v>
      </c>
      <c r="U286">
        <v>7372</v>
      </c>
      <c r="V286">
        <v>0</v>
      </c>
      <c r="W286">
        <v>0</v>
      </c>
      <c r="Y286">
        <f t="shared" si="8"/>
        <v>497512</v>
      </c>
      <c r="Z286">
        <f>VLOOKUP(C286,[2]Sheet1!$B:$K,10,FALSE)</f>
        <v>497512</v>
      </c>
      <c r="AA286" t="b">
        <f t="shared" si="9"/>
        <v>1</v>
      </c>
    </row>
    <row r="287" spans="1:27" x14ac:dyDescent="0.25">
      <c r="A287" t="s">
        <v>460</v>
      </c>
      <c r="B287" t="s">
        <v>460</v>
      </c>
      <c r="C287">
        <v>2021027</v>
      </c>
      <c r="D287" s="11" t="s">
        <v>461</v>
      </c>
      <c r="E287" t="s">
        <v>125</v>
      </c>
      <c r="F287">
        <v>0</v>
      </c>
      <c r="G287">
        <v>285540</v>
      </c>
      <c r="H287">
        <v>0</v>
      </c>
      <c r="I287">
        <v>0</v>
      </c>
      <c r="J287">
        <v>1499513</v>
      </c>
      <c r="K287">
        <v>0</v>
      </c>
      <c r="L287">
        <v>0</v>
      </c>
      <c r="M287">
        <v>0</v>
      </c>
      <c r="N287">
        <v>0</v>
      </c>
      <c r="O287">
        <v>4356</v>
      </c>
      <c r="P287">
        <v>0</v>
      </c>
      <c r="Q287">
        <v>0</v>
      </c>
      <c r="R287">
        <v>142353</v>
      </c>
      <c r="S287">
        <v>0</v>
      </c>
      <c r="T287">
        <v>0</v>
      </c>
      <c r="U287">
        <v>0</v>
      </c>
      <c r="V287">
        <v>0</v>
      </c>
      <c r="W287">
        <v>0</v>
      </c>
      <c r="Y287">
        <f t="shared" si="8"/>
        <v>1503869</v>
      </c>
      <c r="Z287">
        <f>VLOOKUP(C287,[2]Sheet1!$B:$K,10,FALSE)</f>
        <v>1503869</v>
      </c>
      <c r="AA287" t="b">
        <f t="shared" si="9"/>
        <v>1</v>
      </c>
    </row>
    <row r="288" spans="1:27" x14ac:dyDescent="0.25">
      <c r="A288" t="s">
        <v>462</v>
      </c>
      <c r="B288" t="s">
        <v>462</v>
      </c>
      <c r="C288">
        <v>1415025</v>
      </c>
      <c r="D288" s="11">
        <v>37684113731304</v>
      </c>
      <c r="E288" t="s">
        <v>53</v>
      </c>
      <c r="F288">
        <v>9801</v>
      </c>
      <c r="G288">
        <v>29655</v>
      </c>
      <c r="H288">
        <v>0</v>
      </c>
      <c r="I288">
        <v>0</v>
      </c>
      <c r="J288">
        <v>183007</v>
      </c>
      <c r="K288">
        <v>0</v>
      </c>
      <c r="L288">
        <v>0</v>
      </c>
      <c r="M288">
        <v>0</v>
      </c>
      <c r="N288">
        <v>1020</v>
      </c>
      <c r="O288">
        <v>0</v>
      </c>
      <c r="P288">
        <v>0</v>
      </c>
      <c r="Q288">
        <v>0</v>
      </c>
      <c r="R288">
        <v>13117</v>
      </c>
      <c r="S288">
        <v>0</v>
      </c>
      <c r="T288">
        <v>0</v>
      </c>
      <c r="U288">
        <v>0</v>
      </c>
      <c r="V288">
        <v>0</v>
      </c>
      <c r="W288">
        <v>0</v>
      </c>
      <c r="Y288">
        <f t="shared" si="8"/>
        <v>184027</v>
      </c>
      <c r="Z288">
        <f>VLOOKUP(C288,[2]Sheet1!$B:$K,10,FALSE)</f>
        <v>184027</v>
      </c>
      <c r="AA288" t="b">
        <f t="shared" si="9"/>
        <v>1</v>
      </c>
    </row>
    <row r="289" spans="1:27" x14ac:dyDescent="0.25">
      <c r="A289" t="s">
        <v>463</v>
      </c>
      <c r="B289" t="s">
        <v>464</v>
      </c>
      <c r="C289">
        <v>1718009</v>
      </c>
      <c r="D289" s="11">
        <v>19101996119945</v>
      </c>
      <c r="E289" t="s">
        <v>83</v>
      </c>
      <c r="F289">
        <v>28448</v>
      </c>
      <c r="G289">
        <v>108931</v>
      </c>
      <c r="H289">
        <v>0</v>
      </c>
      <c r="I289">
        <v>0</v>
      </c>
      <c r="J289">
        <v>537525</v>
      </c>
      <c r="K289">
        <v>0</v>
      </c>
      <c r="L289">
        <v>0</v>
      </c>
      <c r="M289">
        <v>0</v>
      </c>
      <c r="N289">
        <v>3120</v>
      </c>
      <c r="O289">
        <v>0</v>
      </c>
      <c r="P289">
        <v>16452</v>
      </c>
      <c r="Q289">
        <v>73660</v>
      </c>
      <c r="R289">
        <v>40792</v>
      </c>
      <c r="S289">
        <v>0</v>
      </c>
      <c r="T289">
        <v>0</v>
      </c>
      <c r="U289">
        <v>7646</v>
      </c>
      <c r="V289">
        <v>0</v>
      </c>
      <c r="W289">
        <v>0</v>
      </c>
      <c r="Y289">
        <f t="shared" si="8"/>
        <v>540645</v>
      </c>
      <c r="Z289">
        <f>VLOOKUP(C289,[2]Sheet1!$B:$K,10,FALSE)</f>
        <v>540645</v>
      </c>
      <c r="AA289" t="b">
        <f t="shared" si="9"/>
        <v>1</v>
      </c>
    </row>
    <row r="290" spans="1:27" x14ac:dyDescent="0.25">
      <c r="A290" t="s">
        <v>465</v>
      </c>
      <c r="B290" t="s">
        <v>464</v>
      </c>
      <c r="C290">
        <v>1415026</v>
      </c>
      <c r="D290" s="11">
        <v>30768930130765</v>
      </c>
      <c r="E290" t="s">
        <v>102</v>
      </c>
      <c r="F290">
        <v>21584</v>
      </c>
      <c r="G290">
        <v>75312</v>
      </c>
      <c r="H290">
        <v>0</v>
      </c>
      <c r="I290">
        <v>0</v>
      </c>
      <c r="J290">
        <v>416526</v>
      </c>
      <c r="K290">
        <v>0</v>
      </c>
      <c r="L290">
        <v>0</v>
      </c>
      <c r="M290">
        <v>0</v>
      </c>
      <c r="N290">
        <v>2633</v>
      </c>
      <c r="O290">
        <v>3012.77</v>
      </c>
      <c r="P290">
        <v>14059</v>
      </c>
      <c r="Q290">
        <v>62946</v>
      </c>
      <c r="R290">
        <v>29331</v>
      </c>
      <c r="S290">
        <v>0</v>
      </c>
      <c r="T290">
        <v>0</v>
      </c>
      <c r="U290">
        <v>5497</v>
      </c>
      <c r="V290">
        <v>0</v>
      </c>
      <c r="W290">
        <v>0</v>
      </c>
      <c r="Y290">
        <f t="shared" si="8"/>
        <v>422171.77</v>
      </c>
      <c r="Z290">
        <f>VLOOKUP(C290,[2]Sheet1!$B:$K,10,FALSE)</f>
        <v>422171.77</v>
      </c>
      <c r="AA290" t="b">
        <f t="shared" si="9"/>
        <v>1</v>
      </c>
    </row>
    <row r="291" spans="1:27" x14ac:dyDescent="0.25">
      <c r="A291" t="s">
        <v>466</v>
      </c>
      <c r="B291" t="s">
        <v>464</v>
      </c>
      <c r="C291">
        <v>1718010</v>
      </c>
      <c r="D291" s="11">
        <v>19101990115212</v>
      </c>
      <c r="E291" t="s">
        <v>83</v>
      </c>
      <c r="F291">
        <v>18410</v>
      </c>
      <c r="G291">
        <v>73991</v>
      </c>
      <c r="H291">
        <v>0</v>
      </c>
      <c r="I291">
        <v>0</v>
      </c>
      <c r="J291">
        <v>374187</v>
      </c>
      <c r="K291">
        <v>0</v>
      </c>
      <c r="L291">
        <v>0</v>
      </c>
      <c r="M291">
        <v>0</v>
      </c>
      <c r="N291">
        <v>2097</v>
      </c>
      <c r="O291">
        <v>0</v>
      </c>
      <c r="P291">
        <v>10470</v>
      </c>
      <c r="Q291">
        <v>45927</v>
      </c>
      <c r="R291">
        <v>29739</v>
      </c>
      <c r="S291">
        <v>0</v>
      </c>
      <c r="T291">
        <v>0</v>
      </c>
      <c r="U291">
        <v>5575</v>
      </c>
      <c r="V291">
        <v>0</v>
      </c>
      <c r="W291">
        <v>0</v>
      </c>
      <c r="Y291">
        <f t="shared" si="8"/>
        <v>376284</v>
      </c>
      <c r="Z291">
        <f>VLOOKUP(C291,[2]Sheet1!$B:$K,10,FALSE)</f>
        <v>376284</v>
      </c>
      <c r="AA291" t="b">
        <f t="shared" si="9"/>
        <v>1</v>
      </c>
    </row>
    <row r="292" spans="1:27" x14ac:dyDescent="0.25">
      <c r="A292" t="s">
        <v>467</v>
      </c>
      <c r="B292" t="s">
        <v>464</v>
      </c>
      <c r="C292">
        <v>1718011</v>
      </c>
      <c r="D292" s="11">
        <v>19101990115030</v>
      </c>
      <c r="E292" t="s">
        <v>83</v>
      </c>
      <c r="F292">
        <v>16545</v>
      </c>
      <c r="G292">
        <v>61219</v>
      </c>
      <c r="H292">
        <v>0</v>
      </c>
      <c r="I292">
        <v>8000</v>
      </c>
      <c r="J292">
        <v>370521</v>
      </c>
      <c r="K292">
        <v>0</v>
      </c>
      <c r="L292">
        <v>-28</v>
      </c>
      <c r="M292">
        <v>0</v>
      </c>
      <c r="N292">
        <v>2341</v>
      </c>
      <c r="O292">
        <v>0</v>
      </c>
      <c r="P292">
        <v>8076</v>
      </c>
      <c r="Q292">
        <v>36160</v>
      </c>
      <c r="R292">
        <v>21347</v>
      </c>
      <c r="S292">
        <v>0</v>
      </c>
      <c r="T292">
        <v>0</v>
      </c>
      <c r="U292">
        <v>4002</v>
      </c>
      <c r="V292">
        <v>0</v>
      </c>
      <c r="W292">
        <v>0</v>
      </c>
      <c r="Y292">
        <f t="shared" si="8"/>
        <v>372834</v>
      </c>
      <c r="Z292">
        <f>VLOOKUP(C292,[2]Sheet1!$B:$K,10,FALSE)</f>
        <v>372834</v>
      </c>
      <c r="AA292" t="b">
        <f t="shared" si="9"/>
        <v>1</v>
      </c>
    </row>
    <row r="293" spans="1:27" x14ac:dyDescent="0.25">
      <c r="A293" t="s">
        <v>468</v>
      </c>
      <c r="B293" t="s">
        <v>464</v>
      </c>
      <c r="C293">
        <v>1819062</v>
      </c>
      <c r="D293" s="11">
        <v>19101990137679</v>
      </c>
      <c r="E293" t="s">
        <v>60</v>
      </c>
      <c r="F293">
        <v>11506</v>
      </c>
      <c r="G293">
        <v>36261</v>
      </c>
      <c r="H293">
        <v>0</v>
      </c>
      <c r="I293">
        <v>0</v>
      </c>
      <c r="J293">
        <v>217568</v>
      </c>
      <c r="K293">
        <v>0</v>
      </c>
      <c r="L293">
        <v>0</v>
      </c>
      <c r="M293">
        <v>0</v>
      </c>
      <c r="N293">
        <v>1334</v>
      </c>
      <c r="O293">
        <v>0</v>
      </c>
      <c r="P293">
        <v>8525</v>
      </c>
      <c r="Q293">
        <v>38169</v>
      </c>
      <c r="R293">
        <v>13320</v>
      </c>
      <c r="S293">
        <v>0</v>
      </c>
      <c r="T293">
        <v>0</v>
      </c>
      <c r="U293">
        <v>2496</v>
      </c>
      <c r="V293">
        <v>0</v>
      </c>
      <c r="W293">
        <v>0</v>
      </c>
      <c r="Y293">
        <f t="shared" si="8"/>
        <v>218902</v>
      </c>
      <c r="Z293">
        <f>VLOOKUP(C293,[2]Sheet1!$B:$K,10,FALSE)</f>
        <v>218902</v>
      </c>
      <c r="AA293" t="b">
        <f t="shared" si="9"/>
        <v>1</v>
      </c>
    </row>
    <row r="294" spans="1:27" x14ac:dyDescent="0.25">
      <c r="A294" t="s">
        <v>469</v>
      </c>
      <c r="B294" t="s">
        <v>464</v>
      </c>
      <c r="C294">
        <v>1011031</v>
      </c>
      <c r="D294" s="11">
        <v>37683380109157</v>
      </c>
      <c r="E294" t="s">
        <v>76</v>
      </c>
      <c r="F294">
        <v>17497</v>
      </c>
      <c r="G294">
        <v>61806</v>
      </c>
      <c r="H294">
        <v>0</v>
      </c>
      <c r="I294">
        <v>0</v>
      </c>
      <c r="J294">
        <v>333168</v>
      </c>
      <c r="K294">
        <v>0</v>
      </c>
      <c r="L294">
        <v>0</v>
      </c>
      <c r="M294">
        <v>0</v>
      </c>
      <c r="N294">
        <v>2104</v>
      </c>
      <c r="O294">
        <v>0</v>
      </c>
      <c r="P294">
        <v>10619</v>
      </c>
      <c r="Q294">
        <v>47544</v>
      </c>
      <c r="R294">
        <v>24507</v>
      </c>
      <c r="S294">
        <v>0</v>
      </c>
      <c r="T294">
        <v>0</v>
      </c>
      <c r="U294">
        <v>4593</v>
      </c>
      <c r="V294">
        <v>0</v>
      </c>
      <c r="W294">
        <v>0</v>
      </c>
      <c r="Y294">
        <f t="shared" si="8"/>
        <v>335272</v>
      </c>
      <c r="Z294">
        <f>VLOOKUP(C294,[2]Sheet1!$B:$K,10,FALSE)</f>
        <v>335272</v>
      </c>
      <c r="AA294" t="b">
        <f t="shared" si="9"/>
        <v>1</v>
      </c>
    </row>
    <row r="295" spans="1:27" x14ac:dyDescent="0.25">
      <c r="A295" t="s">
        <v>470</v>
      </c>
      <c r="B295" t="s">
        <v>470</v>
      </c>
      <c r="C295">
        <v>1920033</v>
      </c>
      <c r="D295" s="11">
        <v>7100740114470</v>
      </c>
      <c r="E295" t="s">
        <v>155</v>
      </c>
      <c r="F295">
        <v>43008</v>
      </c>
      <c r="G295">
        <v>165011</v>
      </c>
      <c r="H295">
        <v>0</v>
      </c>
      <c r="I295">
        <v>28688</v>
      </c>
      <c r="J295">
        <v>819219</v>
      </c>
      <c r="K295">
        <v>0</v>
      </c>
      <c r="L295">
        <v>8</v>
      </c>
      <c r="M295">
        <v>0</v>
      </c>
      <c r="N295">
        <v>4913</v>
      </c>
      <c r="O295">
        <v>0</v>
      </c>
      <c r="P295">
        <v>0</v>
      </c>
      <c r="Q295">
        <v>0</v>
      </c>
      <c r="R295">
        <v>65520</v>
      </c>
      <c r="S295">
        <v>0</v>
      </c>
      <c r="T295">
        <v>0</v>
      </c>
      <c r="U295">
        <v>12280</v>
      </c>
      <c r="V295">
        <v>0</v>
      </c>
      <c r="W295">
        <v>0</v>
      </c>
      <c r="Y295">
        <f t="shared" si="8"/>
        <v>824140</v>
      </c>
      <c r="Z295">
        <f>VLOOKUP(C295,[2]Sheet1!$B:$K,10,FALSE)</f>
        <v>824140</v>
      </c>
      <c r="AA295" t="b">
        <f t="shared" si="9"/>
        <v>1</v>
      </c>
    </row>
    <row r="296" spans="1:27" x14ac:dyDescent="0.25">
      <c r="A296" t="s">
        <v>471</v>
      </c>
      <c r="B296" t="s">
        <v>472</v>
      </c>
      <c r="C296">
        <v>2021028</v>
      </c>
      <c r="D296" s="11" t="s">
        <v>473</v>
      </c>
      <c r="E296" t="s">
        <v>125</v>
      </c>
      <c r="F296">
        <v>0</v>
      </c>
      <c r="G296">
        <v>9983</v>
      </c>
      <c r="H296">
        <v>0</v>
      </c>
      <c r="I296">
        <v>0</v>
      </c>
      <c r="J296">
        <v>88330</v>
      </c>
      <c r="K296">
        <v>0</v>
      </c>
      <c r="L296">
        <v>-8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5236</v>
      </c>
      <c r="S296">
        <v>0</v>
      </c>
      <c r="T296">
        <v>0</v>
      </c>
      <c r="U296">
        <v>0</v>
      </c>
      <c r="V296">
        <v>0</v>
      </c>
      <c r="W296">
        <v>0</v>
      </c>
      <c r="Y296">
        <f t="shared" si="8"/>
        <v>88322</v>
      </c>
      <c r="Z296">
        <f>VLOOKUP(C296,[2]Sheet1!$B:$K,10,FALSE)</f>
        <v>88322</v>
      </c>
      <c r="AA296" t="b">
        <f t="shared" si="9"/>
        <v>1</v>
      </c>
    </row>
    <row r="297" spans="1:27" x14ac:dyDescent="0.25">
      <c r="A297" t="s">
        <v>474</v>
      </c>
      <c r="B297" t="s">
        <v>474</v>
      </c>
      <c r="C297">
        <v>1213030</v>
      </c>
      <c r="D297" s="11">
        <v>37683386113211</v>
      </c>
      <c r="E297" t="s">
        <v>49</v>
      </c>
      <c r="F297">
        <v>5634</v>
      </c>
      <c r="G297">
        <v>18498</v>
      </c>
      <c r="H297">
        <v>0</v>
      </c>
      <c r="I297">
        <v>0</v>
      </c>
      <c r="J297">
        <v>116830</v>
      </c>
      <c r="K297">
        <v>0</v>
      </c>
      <c r="L297">
        <v>0</v>
      </c>
      <c r="M297">
        <v>0</v>
      </c>
      <c r="N297">
        <v>738</v>
      </c>
      <c r="O297">
        <v>0</v>
      </c>
      <c r="P297">
        <v>3590</v>
      </c>
      <c r="Q297">
        <v>16071</v>
      </c>
      <c r="R297">
        <v>6546</v>
      </c>
      <c r="S297">
        <v>0</v>
      </c>
      <c r="T297">
        <v>0</v>
      </c>
      <c r="U297">
        <v>1227</v>
      </c>
      <c r="V297">
        <v>0</v>
      </c>
      <c r="W297">
        <v>0</v>
      </c>
      <c r="Y297">
        <f t="shared" si="8"/>
        <v>117568</v>
      </c>
      <c r="Z297">
        <f>VLOOKUP(C297,[2]Sheet1!$B:$K,10,FALSE)</f>
        <v>117568</v>
      </c>
      <c r="AA297" t="b">
        <f t="shared" si="9"/>
        <v>1</v>
      </c>
    </row>
    <row r="298" spans="1:27" x14ac:dyDescent="0.25">
      <c r="A298" t="s">
        <v>475</v>
      </c>
      <c r="B298" t="s">
        <v>476</v>
      </c>
      <c r="C298">
        <v>2223011</v>
      </c>
      <c r="D298" s="11" t="s">
        <v>477</v>
      </c>
      <c r="E298" t="s">
        <v>69</v>
      </c>
      <c r="F298">
        <v>0</v>
      </c>
      <c r="G298">
        <v>29508</v>
      </c>
      <c r="H298">
        <v>0</v>
      </c>
      <c r="I298">
        <v>0</v>
      </c>
      <c r="J298">
        <v>998122</v>
      </c>
      <c r="K298">
        <v>0</v>
      </c>
      <c r="L298">
        <v>0</v>
      </c>
      <c r="M298">
        <v>-2286</v>
      </c>
      <c r="N298">
        <v>0</v>
      </c>
      <c r="O298">
        <v>0</v>
      </c>
      <c r="P298">
        <v>0</v>
      </c>
      <c r="Q298">
        <v>0</v>
      </c>
      <c r="R298">
        <v>31266</v>
      </c>
      <c r="S298">
        <v>0</v>
      </c>
      <c r="T298">
        <v>0</v>
      </c>
      <c r="U298">
        <v>2855</v>
      </c>
      <c r="V298">
        <v>0</v>
      </c>
      <c r="W298">
        <v>0</v>
      </c>
      <c r="Y298">
        <f t="shared" si="8"/>
        <v>998122</v>
      </c>
      <c r="Z298">
        <f>VLOOKUP(C298,[2]Sheet1!$B:$K,10,FALSE)</f>
        <v>998122</v>
      </c>
      <c r="AA298" t="b">
        <f t="shared" si="9"/>
        <v>1</v>
      </c>
    </row>
    <row r="299" spans="1:27" x14ac:dyDescent="0.25">
      <c r="A299" t="s">
        <v>478</v>
      </c>
      <c r="B299" t="s">
        <v>476</v>
      </c>
      <c r="C299">
        <v>2223008</v>
      </c>
      <c r="D299" s="11" t="s">
        <v>479</v>
      </c>
      <c r="E299" t="s">
        <v>69</v>
      </c>
      <c r="F299">
        <v>0</v>
      </c>
      <c r="G299">
        <v>48593</v>
      </c>
      <c r="H299">
        <v>0</v>
      </c>
      <c r="I299">
        <v>0</v>
      </c>
      <c r="J299">
        <v>453411</v>
      </c>
      <c r="K299">
        <v>0</v>
      </c>
      <c r="L299">
        <v>0</v>
      </c>
      <c r="M299">
        <v>-2225</v>
      </c>
      <c r="N299">
        <v>0</v>
      </c>
      <c r="O299">
        <v>0</v>
      </c>
      <c r="P299">
        <v>0</v>
      </c>
      <c r="Q299">
        <v>0</v>
      </c>
      <c r="R299">
        <v>27967</v>
      </c>
      <c r="S299">
        <v>0</v>
      </c>
      <c r="T299">
        <v>0</v>
      </c>
      <c r="U299">
        <v>5242</v>
      </c>
      <c r="V299">
        <v>0</v>
      </c>
      <c r="W299">
        <v>0</v>
      </c>
      <c r="Y299">
        <f t="shared" si="8"/>
        <v>453411</v>
      </c>
      <c r="Z299">
        <f>VLOOKUP(C299,[2]Sheet1!$B:$K,10,FALSE)</f>
        <v>453411</v>
      </c>
      <c r="AA299" t="b">
        <f t="shared" si="9"/>
        <v>1</v>
      </c>
    </row>
    <row r="300" spans="1:27" x14ac:dyDescent="0.25">
      <c r="A300" t="s">
        <v>480</v>
      </c>
      <c r="B300" t="s">
        <v>480</v>
      </c>
      <c r="C300">
        <v>1112015</v>
      </c>
      <c r="D300" s="11">
        <v>38684780123505</v>
      </c>
      <c r="E300" t="s">
        <v>51</v>
      </c>
      <c r="F300">
        <v>0</v>
      </c>
      <c r="G300">
        <v>68559</v>
      </c>
      <c r="H300">
        <v>0</v>
      </c>
      <c r="I300">
        <v>0</v>
      </c>
      <c r="J300">
        <v>344196</v>
      </c>
      <c r="K300">
        <v>0</v>
      </c>
      <c r="L300">
        <v>72</v>
      </c>
      <c r="M300">
        <v>0</v>
      </c>
      <c r="N300">
        <v>2051</v>
      </c>
      <c r="O300">
        <v>0</v>
      </c>
      <c r="P300">
        <v>7329</v>
      </c>
      <c r="Q300">
        <v>0</v>
      </c>
      <c r="R300">
        <v>27357</v>
      </c>
      <c r="S300">
        <v>0</v>
      </c>
      <c r="T300">
        <v>0</v>
      </c>
      <c r="U300">
        <v>5128</v>
      </c>
      <c r="V300">
        <v>0</v>
      </c>
      <c r="W300">
        <v>0</v>
      </c>
      <c r="Y300">
        <f t="shared" si="8"/>
        <v>346319</v>
      </c>
      <c r="Z300">
        <f>VLOOKUP(C300,[2]Sheet1!$B:$K,10,FALSE)</f>
        <v>346319</v>
      </c>
      <c r="AA300" t="b">
        <f t="shared" si="9"/>
        <v>1</v>
      </c>
    </row>
    <row r="301" spans="1:27" x14ac:dyDescent="0.25">
      <c r="A301" t="s">
        <v>481</v>
      </c>
      <c r="B301" t="s">
        <v>481</v>
      </c>
      <c r="C301">
        <v>1920026</v>
      </c>
      <c r="D301" s="11">
        <v>33669930139360</v>
      </c>
      <c r="E301" t="s">
        <v>155</v>
      </c>
      <c r="F301">
        <v>153740</v>
      </c>
      <c r="G301">
        <v>623342</v>
      </c>
      <c r="H301">
        <v>0</v>
      </c>
      <c r="I301">
        <v>0</v>
      </c>
      <c r="J301">
        <v>3769152</v>
      </c>
      <c r="K301">
        <v>0</v>
      </c>
      <c r="L301">
        <v>0</v>
      </c>
      <c r="M301">
        <v>0</v>
      </c>
      <c r="N301">
        <v>18586</v>
      </c>
      <c r="O301">
        <v>94494</v>
      </c>
      <c r="P301">
        <v>62817</v>
      </c>
      <c r="Q301">
        <v>178929</v>
      </c>
      <c r="R301">
        <v>301072</v>
      </c>
      <c r="S301">
        <v>0</v>
      </c>
      <c r="T301">
        <v>0</v>
      </c>
      <c r="U301">
        <v>56432</v>
      </c>
      <c r="V301">
        <v>0</v>
      </c>
      <c r="W301">
        <v>0</v>
      </c>
      <c r="Y301">
        <f t="shared" si="8"/>
        <v>3882232</v>
      </c>
      <c r="Z301">
        <f>VLOOKUP(C301,[2]Sheet1!$B:$K,10,FALSE)</f>
        <v>3882232</v>
      </c>
      <c r="AA301" t="b">
        <f t="shared" si="9"/>
        <v>1</v>
      </c>
    </row>
    <row r="302" spans="1:27" x14ac:dyDescent="0.25">
      <c r="A302" t="s">
        <v>482</v>
      </c>
      <c r="B302" t="s">
        <v>482</v>
      </c>
      <c r="C302">
        <v>1920025</v>
      </c>
      <c r="D302" s="11">
        <v>54718110139477</v>
      </c>
      <c r="E302" t="s">
        <v>155</v>
      </c>
      <c r="F302">
        <v>36858</v>
      </c>
      <c r="G302">
        <v>162662</v>
      </c>
      <c r="H302">
        <v>0</v>
      </c>
      <c r="I302">
        <v>0</v>
      </c>
      <c r="J302">
        <v>843705</v>
      </c>
      <c r="K302">
        <v>0</v>
      </c>
      <c r="L302">
        <v>0</v>
      </c>
      <c r="M302">
        <v>0</v>
      </c>
      <c r="N302">
        <v>4469</v>
      </c>
      <c r="O302">
        <v>27138.94</v>
      </c>
      <c r="P302">
        <v>0</v>
      </c>
      <c r="Q302">
        <v>0</v>
      </c>
      <c r="R302">
        <v>67457</v>
      </c>
      <c r="S302">
        <v>0</v>
      </c>
      <c r="T302">
        <v>0</v>
      </c>
      <c r="U302">
        <v>12645</v>
      </c>
      <c r="V302">
        <v>0</v>
      </c>
      <c r="W302">
        <v>0</v>
      </c>
      <c r="Y302">
        <f t="shared" si="8"/>
        <v>875312.94</v>
      </c>
      <c r="Z302">
        <f>VLOOKUP(C302,[2]Sheet1!$B:$K,10,FALSE)</f>
        <v>875312.94</v>
      </c>
      <c r="AA302" t="b">
        <f t="shared" si="9"/>
        <v>1</v>
      </c>
    </row>
    <row r="303" spans="1:27" x14ac:dyDescent="0.25">
      <c r="A303" t="s">
        <v>483</v>
      </c>
      <c r="B303" t="s">
        <v>483</v>
      </c>
      <c r="C303">
        <v>1314018</v>
      </c>
      <c r="D303" s="11">
        <v>37683386115570</v>
      </c>
      <c r="E303" t="s">
        <v>131</v>
      </c>
      <c r="F303">
        <v>0</v>
      </c>
      <c r="G303">
        <v>31563</v>
      </c>
      <c r="H303">
        <v>0</v>
      </c>
      <c r="I303">
        <v>0</v>
      </c>
      <c r="J303">
        <v>182409</v>
      </c>
      <c r="K303">
        <v>0</v>
      </c>
      <c r="L303">
        <v>0</v>
      </c>
      <c r="M303">
        <v>0</v>
      </c>
      <c r="N303">
        <v>1153</v>
      </c>
      <c r="O303">
        <v>0</v>
      </c>
      <c r="P303">
        <v>5833</v>
      </c>
      <c r="Q303">
        <v>22963</v>
      </c>
      <c r="R303">
        <v>12966</v>
      </c>
      <c r="S303">
        <v>0</v>
      </c>
      <c r="T303">
        <v>0</v>
      </c>
      <c r="U303">
        <v>2431</v>
      </c>
      <c r="V303">
        <v>0</v>
      </c>
      <c r="W303">
        <v>0</v>
      </c>
      <c r="Y303">
        <f t="shared" si="8"/>
        <v>183562</v>
      </c>
      <c r="Z303">
        <f>VLOOKUP(C303,[2]Sheet1!$B:$K,10,FALSE)</f>
        <v>183562</v>
      </c>
      <c r="AA303" t="b">
        <f t="shared" si="9"/>
        <v>1</v>
      </c>
    </row>
    <row r="304" spans="1:27" x14ac:dyDescent="0.25">
      <c r="A304" t="s">
        <v>484</v>
      </c>
      <c r="B304" t="s">
        <v>485</v>
      </c>
      <c r="C304">
        <v>1112016</v>
      </c>
      <c r="D304" s="11">
        <v>43694840123760</v>
      </c>
      <c r="E304" t="s">
        <v>51</v>
      </c>
      <c r="F304">
        <v>0</v>
      </c>
      <c r="G304">
        <v>79276</v>
      </c>
      <c r="H304">
        <v>0</v>
      </c>
      <c r="I304">
        <v>0</v>
      </c>
      <c r="J304">
        <v>410824</v>
      </c>
      <c r="K304">
        <v>0</v>
      </c>
      <c r="L304">
        <v>0</v>
      </c>
      <c r="M304">
        <v>0</v>
      </c>
      <c r="N304">
        <v>2597</v>
      </c>
      <c r="O304">
        <v>0</v>
      </c>
      <c r="P304">
        <v>0</v>
      </c>
      <c r="Q304">
        <v>0</v>
      </c>
      <c r="R304">
        <v>31298</v>
      </c>
      <c r="S304">
        <v>0</v>
      </c>
      <c r="T304">
        <v>0</v>
      </c>
      <c r="U304">
        <v>5866</v>
      </c>
      <c r="V304">
        <v>0</v>
      </c>
      <c r="W304">
        <v>0</v>
      </c>
      <c r="Y304">
        <f t="shared" si="8"/>
        <v>413421</v>
      </c>
      <c r="Z304">
        <f>VLOOKUP(C304,[2]Sheet1!$B:$K,10,FALSE)</f>
        <v>413421</v>
      </c>
      <c r="AA304" t="b">
        <f t="shared" si="9"/>
        <v>1</v>
      </c>
    </row>
    <row r="305" spans="1:27" x14ac:dyDescent="0.25">
      <c r="A305" t="s">
        <v>486</v>
      </c>
      <c r="B305" t="s">
        <v>485</v>
      </c>
      <c r="C305">
        <v>1920007</v>
      </c>
      <c r="D305" s="11">
        <v>1100170138867</v>
      </c>
      <c r="E305" t="s">
        <v>155</v>
      </c>
      <c r="F305">
        <v>0</v>
      </c>
      <c r="G305">
        <v>20700</v>
      </c>
      <c r="H305">
        <v>0</v>
      </c>
      <c r="I305">
        <v>0</v>
      </c>
      <c r="J305">
        <v>110967</v>
      </c>
      <c r="K305">
        <v>0</v>
      </c>
      <c r="L305">
        <v>0</v>
      </c>
      <c r="M305">
        <v>0</v>
      </c>
      <c r="N305">
        <v>420</v>
      </c>
      <c r="O305">
        <v>0</v>
      </c>
      <c r="P305">
        <v>0</v>
      </c>
      <c r="Q305">
        <v>0</v>
      </c>
      <c r="R305">
        <v>8871</v>
      </c>
      <c r="S305">
        <v>0</v>
      </c>
      <c r="T305">
        <v>0</v>
      </c>
      <c r="U305">
        <v>1662</v>
      </c>
      <c r="V305">
        <v>0</v>
      </c>
      <c r="W305">
        <v>0</v>
      </c>
      <c r="Y305">
        <f t="shared" si="8"/>
        <v>111387</v>
      </c>
      <c r="Z305">
        <f>VLOOKUP(C305,[2]Sheet1!$B:$K,10,FALSE)</f>
        <v>111387</v>
      </c>
      <c r="AA305" t="b">
        <f t="shared" si="9"/>
        <v>1</v>
      </c>
    </row>
    <row r="306" spans="1:27" x14ac:dyDescent="0.25">
      <c r="A306" t="s">
        <v>487</v>
      </c>
      <c r="B306" t="s">
        <v>485</v>
      </c>
      <c r="C306">
        <v>1314019</v>
      </c>
      <c r="D306" s="11">
        <v>35674700127688</v>
      </c>
      <c r="E306" t="s">
        <v>131</v>
      </c>
      <c r="F306">
        <v>0</v>
      </c>
      <c r="G306">
        <v>78542</v>
      </c>
      <c r="H306">
        <v>0</v>
      </c>
      <c r="I306">
        <v>0</v>
      </c>
      <c r="J306">
        <v>412031</v>
      </c>
      <c r="K306">
        <v>0</v>
      </c>
      <c r="L306">
        <v>0</v>
      </c>
      <c r="M306">
        <v>0</v>
      </c>
      <c r="N306">
        <v>2605</v>
      </c>
      <c r="O306">
        <v>0</v>
      </c>
      <c r="P306">
        <v>0</v>
      </c>
      <c r="Q306">
        <v>0</v>
      </c>
      <c r="R306">
        <v>31092</v>
      </c>
      <c r="S306">
        <v>0</v>
      </c>
      <c r="T306">
        <v>0</v>
      </c>
      <c r="U306">
        <v>5828</v>
      </c>
      <c r="V306">
        <v>0</v>
      </c>
      <c r="W306">
        <v>0</v>
      </c>
      <c r="Y306">
        <f t="shared" si="8"/>
        <v>414636</v>
      </c>
      <c r="Z306">
        <f>VLOOKUP(C306,[2]Sheet1!$B:$K,10,FALSE)</f>
        <v>414636</v>
      </c>
      <c r="AA306" t="b">
        <f t="shared" si="9"/>
        <v>1</v>
      </c>
    </row>
    <row r="307" spans="1:27" x14ac:dyDescent="0.25">
      <c r="A307" t="s">
        <v>488</v>
      </c>
      <c r="B307" t="s">
        <v>485</v>
      </c>
      <c r="C307">
        <v>1920040</v>
      </c>
      <c r="D307" s="11">
        <v>44772480138909</v>
      </c>
      <c r="E307" t="s">
        <v>155</v>
      </c>
      <c r="F307">
        <v>0</v>
      </c>
      <c r="G307">
        <v>45217</v>
      </c>
      <c r="H307">
        <v>0</v>
      </c>
      <c r="I307">
        <v>0</v>
      </c>
      <c r="J307">
        <v>277113</v>
      </c>
      <c r="K307">
        <v>0</v>
      </c>
      <c r="L307">
        <v>0</v>
      </c>
      <c r="M307">
        <v>0</v>
      </c>
      <c r="N307">
        <v>786</v>
      </c>
      <c r="O307">
        <v>0</v>
      </c>
      <c r="P307">
        <v>0</v>
      </c>
      <c r="Q307">
        <v>0</v>
      </c>
      <c r="R307">
        <v>22002</v>
      </c>
      <c r="S307">
        <v>0</v>
      </c>
      <c r="T307">
        <v>0</v>
      </c>
      <c r="U307">
        <v>4123</v>
      </c>
      <c r="V307">
        <v>0</v>
      </c>
      <c r="W307">
        <v>0</v>
      </c>
      <c r="Y307">
        <f t="shared" si="8"/>
        <v>277899</v>
      </c>
      <c r="Z307">
        <f>VLOOKUP(C307,[2]Sheet1!$B:$K,10,FALSE)</f>
        <v>277899</v>
      </c>
      <c r="AA307" t="b">
        <f t="shared" si="9"/>
        <v>1</v>
      </c>
    </row>
    <row r="308" spans="1:27" x14ac:dyDescent="0.25">
      <c r="A308" t="s">
        <v>489</v>
      </c>
      <c r="B308" t="s">
        <v>490</v>
      </c>
      <c r="C308">
        <v>2021068</v>
      </c>
      <c r="D308" s="11" t="s">
        <v>491</v>
      </c>
      <c r="E308" t="s">
        <v>125</v>
      </c>
      <c r="F308">
        <v>0</v>
      </c>
      <c r="G308">
        <v>152826</v>
      </c>
      <c r="H308">
        <v>0</v>
      </c>
      <c r="I308">
        <v>0</v>
      </c>
      <c r="J308">
        <v>775506</v>
      </c>
      <c r="K308">
        <v>0</v>
      </c>
      <c r="L308">
        <v>-5377</v>
      </c>
      <c r="M308">
        <v>0</v>
      </c>
      <c r="N308">
        <v>0</v>
      </c>
      <c r="O308">
        <v>0</v>
      </c>
      <c r="P308">
        <v>13610</v>
      </c>
      <c r="Q308">
        <v>25074</v>
      </c>
      <c r="R308">
        <v>70151</v>
      </c>
      <c r="S308">
        <v>0</v>
      </c>
      <c r="T308">
        <v>0</v>
      </c>
      <c r="U308">
        <v>0</v>
      </c>
      <c r="V308">
        <v>0</v>
      </c>
      <c r="W308">
        <v>0</v>
      </c>
      <c r="Y308">
        <f t="shared" si="8"/>
        <v>770129</v>
      </c>
      <c r="Z308">
        <f>VLOOKUP(C308,[2]Sheet1!$B:$K,10,FALSE)</f>
        <v>770129</v>
      </c>
      <c r="AA308" t="b">
        <f t="shared" si="9"/>
        <v>1</v>
      </c>
    </row>
    <row r="309" spans="1:27" x14ac:dyDescent="0.25">
      <c r="A309" t="s">
        <v>492</v>
      </c>
      <c r="B309" t="s">
        <v>493</v>
      </c>
      <c r="C309">
        <v>1819044</v>
      </c>
      <c r="D309" s="11">
        <v>4614240110551</v>
      </c>
      <c r="E309" t="s">
        <v>60</v>
      </c>
      <c r="F309">
        <v>7300</v>
      </c>
      <c r="G309">
        <v>29508</v>
      </c>
      <c r="H309">
        <v>0</v>
      </c>
      <c r="I309">
        <v>0</v>
      </c>
      <c r="J309">
        <v>160111</v>
      </c>
      <c r="K309">
        <v>0</v>
      </c>
      <c r="L309">
        <v>0</v>
      </c>
      <c r="M309">
        <v>0</v>
      </c>
      <c r="N309">
        <v>944</v>
      </c>
      <c r="O309">
        <v>13690.56</v>
      </c>
      <c r="P309">
        <v>0</v>
      </c>
      <c r="Q309">
        <v>0</v>
      </c>
      <c r="R309">
        <v>12720</v>
      </c>
      <c r="S309">
        <v>0</v>
      </c>
      <c r="T309">
        <v>0</v>
      </c>
      <c r="U309">
        <v>2384</v>
      </c>
      <c r="V309">
        <v>0</v>
      </c>
      <c r="W309">
        <v>0</v>
      </c>
      <c r="Y309">
        <f t="shared" si="8"/>
        <v>174745.56</v>
      </c>
      <c r="Z309">
        <f>VLOOKUP(C309,[2]Sheet1!$B:$K,10,FALSE)</f>
        <v>174745.56</v>
      </c>
      <c r="AA309" t="b">
        <f t="shared" si="9"/>
        <v>1</v>
      </c>
    </row>
    <row r="310" spans="1:27" x14ac:dyDescent="0.25">
      <c r="A310" t="s">
        <v>494</v>
      </c>
      <c r="B310" t="s">
        <v>494</v>
      </c>
      <c r="C310">
        <v>1819028</v>
      </c>
      <c r="D310" s="11" t="s">
        <v>495</v>
      </c>
      <c r="E310" t="s">
        <v>60</v>
      </c>
      <c r="F310">
        <v>29042</v>
      </c>
      <c r="G310">
        <v>105261</v>
      </c>
      <c r="H310">
        <v>66177</v>
      </c>
      <c r="I310">
        <v>0</v>
      </c>
      <c r="J310">
        <v>601561</v>
      </c>
      <c r="K310">
        <v>0</v>
      </c>
      <c r="L310">
        <v>0</v>
      </c>
      <c r="M310">
        <v>0</v>
      </c>
      <c r="N310">
        <v>3370</v>
      </c>
      <c r="O310">
        <v>0</v>
      </c>
      <c r="P310">
        <v>0</v>
      </c>
      <c r="Q310">
        <v>1437</v>
      </c>
      <c r="R310">
        <v>47778</v>
      </c>
      <c r="S310">
        <v>0</v>
      </c>
      <c r="T310">
        <v>0</v>
      </c>
      <c r="U310">
        <v>8956</v>
      </c>
      <c r="V310">
        <v>0</v>
      </c>
      <c r="W310">
        <v>0</v>
      </c>
      <c r="Y310">
        <f t="shared" si="8"/>
        <v>604931</v>
      </c>
      <c r="Z310">
        <f>VLOOKUP(C310,[2]Sheet1!$B:$K,10,FALSE)</f>
        <v>604931</v>
      </c>
      <c r="AA310" t="b">
        <f t="shared" si="9"/>
        <v>1</v>
      </c>
    </row>
    <row r="311" spans="1:27" x14ac:dyDescent="0.25">
      <c r="A311" t="s">
        <v>496</v>
      </c>
      <c r="B311" t="s">
        <v>497</v>
      </c>
      <c r="C311">
        <v>2021030</v>
      </c>
      <c r="D311" s="11" t="s">
        <v>498</v>
      </c>
      <c r="E311" t="s">
        <v>125</v>
      </c>
      <c r="F311">
        <v>0</v>
      </c>
      <c r="G311">
        <v>35234</v>
      </c>
      <c r="H311">
        <v>0</v>
      </c>
      <c r="I311">
        <v>0</v>
      </c>
      <c r="J311">
        <v>168951</v>
      </c>
      <c r="K311">
        <v>0</v>
      </c>
      <c r="L311">
        <v>0</v>
      </c>
      <c r="M311">
        <v>0</v>
      </c>
      <c r="N311">
        <v>0</v>
      </c>
      <c r="O311">
        <v>3759.38</v>
      </c>
      <c r="P311">
        <v>0</v>
      </c>
      <c r="Q311">
        <v>0</v>
      </c>
      <c r="R311">
        <v>15504</v>
      </c>
      <c r="S311">
        <v>0</v>
      </c>
      <c r="T311">
        <v>0</v>
      </c>
      <c r="U311">
        <v>0</v>
      </c>
      <c r="V311">
        <v>0</v>
      </c>
      <c r="W311">
        <v>0</v>
      </c>
      <c r="Y311">
        <f t="shared" si="8"/>
        <v>172710.38</v>
      </c>
      <c r="Z311">
        <f>VLOOKUP(C311,[2]Sheet1!$B:$K,10,FALSE)</f>
        <v>172710.38</v>
      </c>
      <c r="AA311" t="b">
        <f t="shared" si="9"/>
        <v>1</v>
      </c>
    </row>
    <row r="312" spans="1:27" x14ac:dyDescent="0.25">
      <c r="A312" t="s">
        <v>499</v>
      </c>
      <c r="B312" t="s">
        <v>497</v>
      </c>
      <c r="C312">
        <v>2021031</v>
      </c>
      <c r="D312" s="11" t="s">
        <v>500</v>
      </c>
      <c r="E312" t="s">
        <v>125</v>
      </c>
      <c r="F312">
        <v>0</v>
      </c>
      <c r="G312">
        <v>47565</v>
      </c>
      <c r="H312">
        <v>0</v>
      </c>
      <c r="I312">
        <v>0</v>
      </c>
      <c r="J312">
        <v>304355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20868</v>
      </c>
      <c r="S312">
        <v>0</v>
      </c>
      <c r="T312">
        <v>0</v>
      </c>
      <c r="U312">
        <v>0</v>
      </c>
      <c r="V312">
        <v>0</v>
      </c>
      <c r="W312">
        <v>0</v>
      </c>
      <c r="Y312">
        <f t="shared" si="8"/>
        <v>304355</v>
      </c>
      <c r="Z312">
        <f>VLOOKUP(C312,[2]Sheet1!$B:$K,10,FALSE)</f>
        <v>304355</v>
      </c>
      <c r="AA312" t="b">
        <f t="shared" si="9"/>
        <v>1</v>
      </c>
    </row>
    <row r="313" spans="1:27" x14ac:dyDescent="0.25">
      <c r="A313" t="s">
        <v>501</v>
      </c>
      <c r="B313" t="s">
        <v>501</v>
      </c>
      <c r="C313">
        <v>2021038</v>
      </c>
      <c r="D313" s="11" t="s">
        <v>502</v>
      </c>
      <c r="E313" t="s">
        <v>125</v>
      </c>
      <c r="F313">
        <v>0</v>
      </c>
      <c r="G313">
        <v>38317</v>
      </c>
      <c r="H313">
        <v>0</v>
      </c>
      <c r="I313">
        <v>0</v>
      </c>
      <c r="J313">
        <v>206976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16147</v>
      </c>
      <c r="S313">
        <v>0</v>
      </c>
      <c r="T313">
        <v>0</v>
      </c>
      <c r="U313">
        <v>3027</v>
      </c>
      <c r="V313">
        <v>0</v>
      </c>
      <c r="W313">
        <v>0</v>
      </c>
      <c r="Y313">
        <f t="shared" si="8"/>
        <v>206976</v>
      </c>
      <c r="Z313">
        <f>VLOOKUP(C313,[2]Sheet1!$B:$K,10,FALSE)</f>
        <v>206976</v>
      </c>
      <c r="AA313" t="b">
        <f t="shared" si="9"/>
        <v>1</v>
      </c>
    </row>
    <row r="314" spans="1:27" x14ac:dyDescent="0.25">
      <c r="A314" t="s">
        <v>503</v>
      </c>
      <c r="B314" t="s">
        <v>503</v>
      </c>
      <c r="C314">
        <v>1112017</v>
      </c>
      <c r="D314" s="11">
        <v>1612590130617</v>
      </c>
      <c r="E314" t="s">
        <v>51</v>
      </c>
      <c r="F314">
        <v>24876</v>
      </c>
      <c r="G314">
        <v>79863</v>
      </c>
      <c r="H314">
        <v>0</v>
      </c>
      <c r="I314">
        <v>0</v>
      </c>
      <c r="J314">
        <v>491619</v>
      </c>
      <c r="K314">
        <v>0</v>
      </c>
      <c r="L314">
        <v>0</v>
      </c>
      <c r="M314">
        <v>0</v>
      </c>
      <c r="N314">
        <v>3105</v>
      </c>
      <c r="O314">
        <v>0</v>
      </c>
      <c r="P314">
        <v>0</v>
      </c>
      <c r="Q314">
        <v>0</v>
      </c>
      <c r="R314">
        <v>26387</v>
      </c>
      <c r="S314">
        <v>0</v>
      </c>
      <c r="T314">
        <v>0</v>
      </c>
      <c r="U314">
        <v>4946</v>
      </c>
      <c r="V314">
        <v>0</v>
      </c>
      <c r="W314">
        <v>0</v>
      </c>
      <c r="Y314">
        <f t="shared" si="8"/>
        <v>494724</v>
      </c>
      <c r="Z314">
        <f>VLOOKUP(C314,[2]Sheet1!$B:$K,10,FALSE)</f>
        <v>494724</v>
      </c>
      <c r="AA314" t="b">
        <f t="shared" si="9"/>
        <v>1</v>
      </c>
    </row>
    <row r="315" spans="1:27" x14ac:dyDescent="0.25">
      <c r="A315" t="s">
        <v>504</v>
      </c>
      <c r="B315" t="s">
        <v>504</v>
      </c>
      <c r="C315">
        <v>1011032</v>
      </c>
      <c r="D315" s="11">
        <v>1612593030772</v>
      </c>
      <c r="E315" t="s">
        <v>76</v>
      </c>
      <c r="F315">
        <v>31780</v>
      </c>
      <c r="G315">
        <v>116124</v>
      </c>
      <c r="H315">
        <v>0</v>
      </c>
      <c r="I315">
        <v>0</v>
      </c>
      <c r="J315">
        <v>599509</v>
      </c>
      <c r="K315">
        <v>0</v>
      </c>
      <c r="L315">
        <v>0</v>
      </c>
      <c r="M315">
        <v>0</v>
      </c>
      <c r="N315">
        <v>3747</v>
      </c>
      <c r="O315">
        <v>0</v>
      </c>
      <c r="P315">
        <v>0</v>
      </c>
      <c r="Q315">
        <v>0</v>
      </c>
      <c r="R315">
        <v>45083</v>
      </c>
      <c r="S315">
        <v>0</v>
      </c>
      <c r="T315">
        <v>0</v>
      </c>
      <c r="U315">
        <v>8450</v>
      </c>
      <c r="V315">
        <v>0</v>
      </c>
      <c r="W315">
        <v>0</v>
      </c>
      <c r="Y315">
        <f t="shared" si="8"/>
        <v>603256</v>
      </c>
      <c r="Z315">
        <f>VLOOKUP(C315,[2]Sheet1!$B:$K,10,FALSE)</f>
        <v>603256</v>
      </c>
      <c r="AA315" t="b">
        <f t="shared" si="9"/>
        <v>1</v>
      </c>
    </row>
    <row r="316" spans="1:27" x14ac:dyDescent="0.25">
      <c r="A316" t="s">
        <v>505</v>
      </c>
      <c r="B316" t="s">
        <v>505</v>
      </c>
      <c r="C316">
        <v>1314030</v>
      </c>
      <c r="D316" s="11">
        <v>37683380123778</v>
      </c>
      <c r="E316" t="s">
        <v>131</v>
      </c>
      <c r="F316">
        <v>0</v>
      </c>
      <c r="G316">
        <v>37876</v>
      </c>
      <c r="H316">
        <v>0</v>
      </c>
      <c r="I316">
        <v>0</v>
      </c>
      <c r="J316">
        <v>202534</v>
      </c>
      <c r="K316">
        <v>0</v>
      </c>
      <c r="L316">
        <v>0</v>
      </c>
      <c r="M316">
        <v>0</v>
      </c>
      <c r="N316">
        <v>1280</v>
      </c>
      <c r="O316">
        <v>0</v>
      </c>
      <c r="P316">
        <v>0</v>
      </c>
      <c r="Q316">
        <v>16741</v>
      </c>
      <c r="R316">
        <v>13126</v>
      </c>
      <c r="S316">
        <v>0</v>
      </c>
      <c r="T316">
        <v>0</v>
      </c>
      <c r="U316">
        <v>2460</v>
      </c>
      <c r="V316">
        <v>0</v>
      </c>
      <c r="W316">
        <v>0</v>
      </c>
      <c r="Y316">
        <f t="shared" si="8"/>
        <v>203814</v>
      </c>
      <c r="Z316">
        <f>VLOOKUP(C316,[2]Sheet1!$B:$K,10,FALSE)</f>
        <v>203814</v>
      </c>
      <c r="AA316" t="b">
        <f t="shared" si="9"/>
        <v>1</v>
      </c>
    </row>
    <row r="317" spans="1:27" x14ac:dyDescent="0.25">
      <c r="A317" t="s">
        <v>506</v>
      </c>
      <c r="B317" t="s">
        <v>507</v>
      </c>
      <c r="C317">
        <v>1819090</v>
      </c>
      <c r="D317" s="11">
        <v>42772140138388</v>
      </c>
      <c r="E317" t="s">
        <v>60</v>
      </c>
      <c r="F317">
        <v>0</v>
      </c>
      <c r="G317">
        <v>6166</v>
      </c>
      <c r="H317">
        <v>0</v>
      </c>
      <c r="I317">
        <v>0</v>
      </c>
      <c r="J317">
        <v>38479</v>
      </c>
      <c r="K317">
        <v>0</v>
      </c>
      <c r="L317">
        <v>0</v>
      </c>
      <c r="M317">
        <v>0</v>
      </c>
      <c r="N317">
        <v>243</v>
      </c>
      <c r="O317">
        <v>0</v>
      </c>
      <c r="P317">
        <v>0</v>
      </c>
      <c r="Q317">
        <v>0</v>
      </c>
      <c r="R317">
        <v>2547</v>
      </c>
      <c r="S317">
        <v>0</v>
      </c>
      <c r="T317">
        <v>0</v>
      </c>
      <c r="U317">
        <v>478</v>
      </c>
      <c r="V317">
        <v>0</v>
      </c>
      <c r="W317">
        <v>0</v>
      </c>
      <c r="Y317">
        <f t="shared" si="8"/>
        <v>38722</v>
      </c>
      <c r="Z317">
        <f>VLOOKUP(C317,[2]Sheet1!$B:$K,10,FALSE)</f>
        <v>38722</v>
      </c>
      <c r="AA317" t="b">
        <f t="shared" si="9"/>
        <v>1</v>
      </c>
    </row>
    <row r="318" spans="1:27" x14ac:dyDescent="0.25">
      <c r="A318" t="s">
        <v>508</v>
      </c>
      <c r="B318" t="s">
        <v>507</v>
      </c>
      <c r="C318">
        <v>1819091</v>
      </c>
      <c r="D318" s="11">
        <v>42772060138370</v>
      </c>
      <c r="E318" t="s">
        <v>60</v>
      </c>
      <c r="F318">
        <v>0</v>
      </c>
      <c r="G318">
        <v>14387</v>
      </c>
      <c r="H318">
        <v>0</v>
      </c>
      <c r="I318">
        <v>0</v>
      </c>
      <c r="J318">
        <v>105977</v>
      </c>
      <c r="K318">
        <v>0</v>
      </c>
      <c r="L318">
        <v>0</v>
      </c>
      <c r="M318">
        <v>0</v>
      </c>
      <c r="N318">
        <v>669</v>
      </c>
      <c r="O318">
        <v>0</v>
      </c>
      <c r="P318">
        <v>0</v>
      </c>
      <c r="Q318">
        <v>0</v>
      </c>
      <c r="R318">
        <v>6478</v>
      </c>
      <c r="S318">
        <v>0</v>
      </c>
      <c r="T318">
        <v>0</v>
      </c>
      <c r="U318">
        <v>1214</v>
      </c>
      <c r="V318">
        <v>0</v>
      </c>
      <c r="W318">
        <v>0</v>
      </c>
      <c r="Y318">
        <f t="shared" si="8"/>
        <v>106646</v>
      </c>
      <c r="Z318">
        <f>VLOOKUP(C318,[2]Sheet1!$B:$K,10,FALSE)</f>
        <v>106646</v>
      </c>
      <c r="AA318" t="b">
        <f t="shared" si="9"/>
        <v>1</v>
      </c>
    </row>
    <row r="319" spans="1:27" x14ac:dyDescent="0.25">
      <c r="A319" t="s">
        <v>509</v>
      </c>
      <c r="B319" t="s">
        <v>507</v>
      </c>
      <c r="C319">
        <v>1819092</v>
      </c>
      <c r="D319" s="11">
        <v>42771980138362</v>
      </c>
      <c r="E319" t="s">
        <v>60</v>
      </c>
      <c r="F319">
        <v>0</v>
      </c>
      <c r="G319">
        <v>29655</v>
      </c>
      <c r="H319">
        <v>0</v>
      </c>
      <c r="I319">
        <v>0</v>
      </c>
      <c r="J319">
        <v>193578</v>
      </c>
      <c r="K319">
        <v>0</v>
      </c>
      <c r="L319">
        <v>0</v>
      </c>
      <c r="M319">
        <v>0</v>
      </c>
      <c r="N319">
        <v>1222</v>
      </c>
      <c r="O319">
        <v>0</v>
      </c>
      <c r="P319">
        <v>0</v>
      </c>
      <c r="Q319">
        <v>0</v>
      </c>
      <c r="R319">
        <v>9289</v>
      </c>
      <c r="S319">
        <v>0</v>
      </c>
      <c r="T319">
        <v>0</v>
      </c>
      <c r="U319">
        <v>1741</v>
      </c>
      <c r="V319">
        <v>0</v>
      </c>
      <c r="W319">
        <v>0</v>
      </c>
      <c r="Y319">
        <f t="shared" si="8"/>
        <v>194800</v>
      </c>
      <c r="Z319">
        <f>VLOOKUP(C319,[2]Sheet1!$B:$K,10,FALSE)</f>
        <v>194800</v>
      </c>
      <c r="AA319" t="b">
        <f t="shared" si="9"/>
        <v>1</v>
      </c>
    </row>
    <row r="320" spans="1:27" x14ac:dyDescent="0.25">
      <c r="A320" t="s">
        <v>510</v>
      </c>
      <c r="B320" t="s">
        <v>507</v>
      </c>
      <c r="C320">
        <v>1819093</v>
      </c>
      <c r="D320" s="11">
        <v>42772220138396</v>
      </c>
      <c r="E320" t="s">
        <v>60</v>
      </c>
      <c r="F320">
        <v>0</v>
      </c>
      <c r="G320">
        <v>16002</v>
      </c>
      <c r="H320">
        <v>0</v>
      </c>
      <c r="I320">
        <v>0</v>
      </c>
      <c r="J320">
        <v>125591</v>
      </c>
      <c r="K320">
        <v>0</v>
      </c>
      <c r="L320">
        <v>0</v>
      </c>
      <c r="M320">
        <v>0</v>
      </c>
      <c r="N320">
        <v>793</v>
      </c>
      <c r="O320">
        <v>0</v>
      </c>
      <c r="P320">
        <v>0</v>
      </c>
      <c r="Q320">
        <v>0</v>
      </c>
      <c r="R320">
        <v>4642</v>
      </c>
      <c r="S320">
        <v>0</v>
      </c>
      <c r="T320">
        <v>0</v>
      </c>
      <c r="U320">
        <v>870</v>
      </c>
      <c r="V320">
        <v>0</v>
      </c>
      <c r="W320">
        <v>0</v>
      </c>
      <c r="Y320">
        <f t="shared" si="8"/>
        <v>126384</v>
      </c>
      <c r="Z320">
        <f>VLOOKUP(C320,[2]Sheet1!$B:$K,10,FALSE)</f>
        <v>126384</v>
      </c>
      <c r="AA320" t="b">
        <f t="shared" si="9"/>
        <v>1</v>
      </c>
    </row>
    <row r="321" spans="1:27" x14ac:dyDescent="0.25">
      <c r="A321" t="s">
        <v>511</v>
      </c>
      <c r="B321" t="s">
        <v>512</v>
      </c>
      <c r="C321">
        <v>2021020</v>
      </c>
      <c r="D321" s="11" t="s">
        <v>513</v>
      </c>
      <c r="E321" t="s">
        <v>125</v>
      </c>
      <c r="F321">
        <v>0</v>
      </c>
      <c r="G321">
        <v>18938</v>
      </c>
      <c r="H321">
        <v>0</v>
      </c>
      <c r="I321">
        <v>13729</v>
      </c>
      <c r="J321">
        <v>94562</v>
      </c>
      <c r="K321">
        <v>0</v>
      </c>
      <c r="L321">
        <v>-100</v>
      </c>
      <c r="M321">
        <v>0</v>
      </c>
      <c r="N321">
        <v>0</v>
      </c>
      <c r="O321">
        <v>0</v>
      </c>
      <c r="P321">
        <v>4636</v>
      </c>
      <c r="Q321">
        <v>20759</v>
      </c>
      <c r="R321">
        <v>5988</v>
      </c>
      <c r="S321">
        <v>0</v>
      </c>
      <c r="T321">
        <v>0</v>
      </c>
      <c r="U321">
        <v>1122</v>
      </c>
      <c r="V321">
        <v>0</v>
      </c>
      <c r="W321">
        <v>0</v>
      </c>
      <c r="Y321">
        <f t="shared" si="8"/>
        <v>94462</v>
      </c>
      <c r="Z321">
        <f>VLOOKUP(C321,[2]Sheet1!$B:$K,10,FALSE)</f>
        <v>94462</v>
      </c>
      <c r="AA321" t="b">
        <f t="shared" si="9"/>
        <v>1</v>
      </c>
    </row>
    <row r="322" spans="1:27" x14ac:dyDescent="0.25">
      <c r="A322" t="s">
        <v>512</v>
      </c>
      <c r="B322" t="s">
        <v>512</v>
      </c>
      <c r="C322">
        <v>1617043</v>
      </c>
      <c r="D322" s="11">
        <v>30103060134056</v>
      </c>
      <c r="E322" t="s">
        <v>96</v>
      </c>
      <c r="F322">
        <v>0</v>
      </c>
      <c r="G322">
        <v>37729</v>
      </c>
      <c r="H322">
        <v>0</v>
      </c>
      <c r="I322">
        <v>0</v>
      </c>
      <c r="J322">
        <v>272415</v>
      </c>
      <c r="K322">
        <v>0</v>
      </c>
      <c r="L322">
        <v>529</v>
      </c>
      <c r="M322">
        <v>0</v>
      </c>
      <c r="N322">
        <v>1720</v>
      </c>
      <c r="O322">
        <v>0</v>
      </c>
      <c r="P322">
        <v>7030</v>
      </c>
      <c r="Q322">
        <v>0</v>
      </c>
      <c r="R322">
        <v>14614</v>
      </c>
      <c r="S322">
        <v>0</v>
      </c>
      <c r="T322">
        <v>0</v>
      </c>
      <c r="U322">
        <v>2740</v>
      </c>
      <c r="V322">
        <v>0</v>
      </c>
      <c r="W322">
        <v>0</v>
      </c>
      <c r="Y322">
        <f t="shared" si="8"/>
        <v>274664</v>
      </c>
      <c r="Z322">
        <f>VLOOKUP(C322,[2]Sheet1!$B:$K,10,FALSE)</f>
        <v>274664</v>
      </c>
      <c r="AA322" t="b">
        <f t="shared" si="9"/>
        <v>1</v>
      </c>
    </row>
    <row r="323" spans="1:27" x14ac:dyDescent="0.25">
      <c r="A323" t="s">
        <v>514</v>
      </c>
      <c r="B323" t="s">
        <v>515</v>
      </c>
      <c r="C323">
        <v>2223016</v>
      </c>
      <c r="D323" s="11">
        <v>30103060134057</v>
      </c>
      <c r="E323" t="s">
        <v>69</v>
      </c>
      <c r="F323">
        <v>14283</v>
      </c>
      <c r="G323">
        <v>61219</v>
      </c>
      <c r="H323">
        <v>0</v>
      </c>
      <c r="I323">
        <v>0</v>
      </c>
      <c r="J323">
        <v>403271</v>
      </c>
      <c r="K323">
        <v>0</v>
      </c>
      <c r="L323">
        <v>0</v>
      </c>
      <c r="M323">
        <v>-2562</v>
      </c>
      <c r="N323">
        <v>0</v>
      </c>
      <c r="O323">
        <v>0</v>
      </c>
      <c r="P323">
        <v>0</v>
      </c>
      <c r="Q323">
        <v>0</v>
      </c>
      <c r="R323">
        <v>38232</v>
      </c>
      <c r="S323">
        <v>0</v>
      </c>
      <c r="T323">
        <v>0</v>
      </c>
      <c r="U323">
        <v>0</v>
      </c>
      <c r="V323">
        <v>0</v>
      </c>
      <c r="W323">
        <v>0</v>
      </c>
      <c r="Y323">
        <f t="shared" si="8"/>
        <v>403271</v>
      </c>
      <c r="Z323">
        <f>VLOOKUP(C323,[2]Sheet1!$B:$K,10,FALSE)</f>
        <v>403271</v>
      </c>
      <c r="AA323" t="b">
        <f t="shared" si="9"/>
        <v>1</v>
      </c>
    </row>
    <row r="324" spans="1:27" x14ac:dyDescent="0.25">
      <c r="A324" t="s">
        <v>516</v>
      </c>
      <c r="B324" t="s">
        <v>516</v>
      </c>
      <c r="C324">
        <v>2021033</v>
      </c>
      <c r="D324" s="11" t="s">
        <v>517</v>
      </c>
      <c r="E324" t="s">
        <v>125</v>
      </c>
      <c r="F324">
        <v>0</v>
      </c>
      <c r="G324">
        <v>87057</v>
      </c>
      <c r="H324">
        <v>0</v>
      </c>
      <c r="I324">
        <v>0</v>
      </c>
      <c r="J324">
        <v>474898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45072</v>
      </c>
      <c r="S324">
        <v>0</v>
      </c>
      <c r="T324">
        <v>0</v>
      </c>
      <c r="U324">
        <v>0</v>
      </c>
      <c r="V324">
        <v>0</v>
      </c>
      <c r="W324">
        <v>0</v>
      </c>
      <c r="Y324">
        <f t="shared" ref="Y324:Y387" si="10">J324+K324+L324+N324+O324</f>
        <v>474898</v>
      </c>
      <c r="Z324">
        <f>VLOOKUP(C324,[2]Sheet1!$B:$K,10,FALSE)</f>
        <v>474898</v>
      </c>
      <c r="AA324" t="b">
        <f t="shared" ref="AA324:AA387" si="11">Z324=J324+K324+L324+N324+O324</f>
        <v>1</v>
      </c>
    </row>
    <row r="325" spans="1:27" x14ac:dyDescent="0.25">
      <c r="A325" t="s">
        <v>518</v>
      </c>
      <c r="B325" t="s">
        <v>519</v>
      </c>
      <c r="C325">
        <v>2021032</v>
      </c>
      <c r="D325" s="11" t="s">
        <v>520</v>
      </c>
      <c r="E325" t="s">
        <v>125</v>
      </c>
      <c r="F325">
        <v>90340</v>
      </c>
      <c r="G325">
        <v>325471</v>
      </c>
      <c r="H325">
        <v>0</v>
      </c>
      <c r="I325">
        <v>48820</v>
      </c>
      <c r="J325">
        <v>1688637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133583</v>
      </c>
      <c r="S325">
        <v>0</v>
      </c>
      <c r="T325">
        <v>0</v>
      </c>
      <c r="U325">
        <v>25038</v>
      </c>
      <c r="V325">
        <v>0</v>
      </c>
      <c r="W325">
        <v>0</v>
      </c>
      <c r="Y325">
        <f t="shared" si="10"/>
        <v>1688637</v>
      </c>
      <c r="Z325">
        <f>VLOOKUP(C325,[2]Sheet1!$B:$K,10,FALSE)</f>
        <v>1688637</v>
      </c>
      <c r="AA325" t="b">
        <f t="shared" si="11"/>
        <v>1</v>
      </c>
    </row>
    <row r="326" spans="1:27" x14ac:dyDescent="0.25">
      <c r="A326" t="s">
        <v>521</v>
      </c>
      <c r="B326" t="s">
        <v>522</v>
      </c>
      <c r="C326">
        <v>1617028</v>
      </c>
      <c r="D326" s="11">
        <v>30103060133785</v>
      </c>
      <c r="E326" t="s">
        <v>96</v>
      </c>
      <c r="F326">
        <v>0</v>
      </c>
      <c r="G326">
        <v>101297</v>
      </c>
      <c r="H326">
        <v>0</v>
      </c>
      <c r="I326">
        <v>3868</v>
      </c>
      <c r="J326">
        <v>519634</v>
      </c>
      <c r="K326">
        <v>0</v>
      </c>
      <c r="L326">
        <v>0</v>
      </c>
      <c r="M326">
        <v>0</v>
      </c>
      <c r="N326">
        <v>3120</v>
      </c>
      <c r="O326">
        <v>0</v>
      </c>
      <c r="P326">
        <v>0</v>
      </c>
      <c r="Q326">
        <v>16253</v>
      </c>
      <c r="R326">
        <v>40525</v>
      </c>
      <c r="S326">
        <v>0</v>
      </c>
      <c r="T326">
        <v>0</v>
      </c>
      <c r="U326">
        <v>7596</v>
      </c>
      <c r="V326">
        <v>0</v>
      </c>
      <c r="W326">
        <v>0</v>
      </c>
      <c r="Y326">
        <f t="shared" si="10"/>
        <v>522754</v>
      </c>
      <c r="Z326">
        <f>VLOOKUP(C326,[2]Sheet1!$B:$K,10,FALSE)</f>
        <v>522754</v>
      </c>
      <c r="AA326" t="b">
        <f t="shared" si="11"/>
        <v>1</v>
      </c>
    </row>
    <row r="327" spans="1:27" x14ac:dyDescent="0.25">
      <c r="A327" t="s">
        <v>523</v>
      </c>
      <c r="B327" t="s">
        <v>522</v>
      </c>
      <c r="C327">
        <v>1314022</v>
      </c>
      <c r="D327" s="11">
        <v>30664640124743</v>
      </c>
      <c r="E327" t="s">
        <v>131</v>
      </c>
      <c r="F327">
        <v>15133</v>
      </c>
      <c r="G327">
        <v>127722</v>
      </c>
      <c r="H327">
        <v>0</v>
      </c>
      <c r="I327">
        <v>0</v>
      </c>
      <c r="J327">
        <v>657862</v>
      </c>
      <c r="K327">
        <v>0</v>
      </c>
      <c r="L327">
        <v>-86</v>
      </c>
      <c r="M327">
        <v>0</v>
      </c>
      <c r="N327">
        <v>3834</v>
      </c>
      <c r="O327">
        <v>7751.39</v>
      </c>
      <c r="P327">
        <v>0</v>
      </c>
      <c r="Q327">
        <v>0</v>
      </c>
      <c r="R327">
        <v>50393</v>
      </c>
      <c r="S327">
        <v>0</v>
      </c>
      <c r="T327">
        <v>0</v>
      </c>
      <c r="U327">
        <v>9446</v>
      </c>
      <c r="V327">
        <v>0</v>
      </c>
      <c r="W327">
        <v>0</v>
      </c>
      <c r="Y327" s="88">
        <f t="shared" si="10"/>
        <v>669361.39</v>
      </c>
      <c r="Z327">
        <f>VLOOKUP(C327,[2]Sheet1!$B:$K,10,FALSE)</f>
        <v>669361.39</v>
      </c>
      <c r="AA327" t="b">
        <f t="shared" si="11"/>
        <v>1</v>
      </c>
    </row>
    <row r="328" spans="1:27" x14ac:dyDescent="0.25">
      <c r="A328" t="s">
        <v>524</v>
      </c>
      <c r="B328" t="s">
        <v>525</v>
      </c>
      <c r="C328">
        <v>2223002</v>
      </c>
      <c r="D328" s="11" t="s">
        <v>526</v>
      </c>
      <c r="E328" t="s">
        <v>69</v>
      </c>
      <c r="F328">
        <v>0</v>
      </c>
      <c r="G328">
        <v>0</v>
      </c>
      <c r="H328">
        <v>0</v>
      </c>
      <c r="I328">
        <v>0</v>
      </c>
      <c r="J328">
        <v>66773</v>
      </c>
      <c r="K328">
        <v>0</v>
      </c>
      <c r="L328">
        <v>0</v>
      </c>
      <c r="M328">
        <v>-431</v>
      </c>
      <c r="N328">
        <v>0</v>
      </c>
      <c r="O328">
        <v>0</v>
      </c>
      <c r="P328">
        <v>0</v>
      </c>
      <c r="Q328">
        <v>0</v>
      </c>
      <c r="R328">
        <v>6430</v>
      </c>
      <c r="S328">
        <v>0</v>
      </c>
      <c r="T328">
        <v>0</v>
      </c>
      <c r="U328">
        <v>0</v>
      </c>
      <c r="V328">
        <v>0</v>
      </c>
      <c r="W328">
        <v>0</v>
      </c>
      <c r="Y328">
        <f t="shared" si="10"/>
        <v>66773</v>
      </c>
      <c r="Z328">
        <f>VLOOKUP(C328,[2]Sheet1!$B:$K,10,FALSE)</f>
        <v>66773</v>
      </c>
      <c r="AA328" t="b">
        <f t="shared" si="11"/>
        <v>1</v>
      </c>
    </row>
    <row r="329" spans="1:27" x14ac:dyDescent="0.25">
      <c r="A329" t="s">
        <v>527</v>
      </c>
      <c r="B329" t="s">
        <v>525</v>
      </c>
      <c r="C329">
        <v>1516027</v>
      </c>
      <c r="D329" s="11">
        <v>51714230132977</v>
      </c>
      <c r="E329" t="s">
        <v>55</v>
      </c>
      <c r="F329">
        <v>22853</v>
      </c>
      <c r="G329">
        <v>78982</v>
      </c>
      <c r="H329">
        <v>0</v>
      </c>
      <c r="I329">
        <v>0</v>
      </c>
      <c r="J329">
        <v>479404</v>
      </c>
      <c r="K329">
        <v>0</v>
      </c>
      <c r="L329">
        <v>-72</v>
      </c>
      <c r="M329">
        <v>0</v>
      </c>
      <c r="N329">
        <v>2890</v>
      </c>
      <c r="O329">
        <v>0</v>
      </c>
      <c r="P329">
        <v>0</v>
      </c>
      <c r="Q329">
        <v>0</v>
      </c>
      <c r="R329">
        <v>45199</v>
      </c>
      <c r="S329">
        <v>0</v>
      </c>
      <c r="T329">
        <v>0</v>
      </c>
      <c r="U329">
        <v>0</v>
      </c>
      <c r="V329">
        <v>0</v>
      </c>
      <c r="W329">
        <v>0</v>
      </c>
      <c r="Y329">
        <f t="shared" si="10"/>
        <v>482222</v>
      </c>
      <c r="Z329">
        <f>VLOOKUP(C329,[2]Sheet1!$B:$K,10,FALSE)</f>
        <v>482222</v>
      </c>
      <c r="AA329" t="b">
        <f t="shared" si="11"/>
        <v>1</v>
      </c>
    </row>
    <row r="330" spans="1:27" x14ac:dyDescent="0.25">
      <c r="A330" t="s">
        <v>528</v>
      </c>
      <c r="B330" t="s">
        <v>525</v>
      </c>
      <c r="C330">
        <v>1415029</v>
      </c>
      <c r="D330" s="11">
        <v>39686270129916</v>
      </c>
      <c r="E330" t="s">
        <v>53</v>
      </c>
      <c r="F330">
        <v>24003</v>
      </c>
      <c r="G330">
        <v>89405</v>
      </c>
      <c r="H330">
        <v>0</v>
      </c>
      <c r="I330">
        <v>0</v>
      </c>
      <c r="J330">
        <v>483085</v>
      </c>
      <c r="K330">
        <v>0</v>
      </c>
      <c r="L330">
        <v>0</v>
      </c>
      <c r="M330">
        <v>0</v>
      </c>
      <c r="N330">
        <v>3054</v>
      </c>
      <c r="O330">
        <v>0</v>
      </c>
      <c r="P330">
        <v>0</v>
      </c>
      <c r="Q330">
        <v>0</v>
      </c>
      <c r="R330">
        <v>45181</v>
      </c>
      <c r="S330">
        <v>0</v>
      </c>
      <c r="T330">
        <v>0</v>
      </c>
      <c r="U330">
        <v>0</v>
      </c>
      <c r="V330">
        <v>0</v>
      </c>
      <c r="W330">
        <v>0</v>
      </c>
      <c r="Y330">
        <f t="shared" si="10"/>
        <v>486139</v>
      </c>
      <c r="Z330">
        <f>VLOOKUP(C330,[2]Sheet1!$B:$K,10,FALSE)</f>
        <v>486139</v>
      </c>
      <c r="AA330" t="b">
        <f t="shared" si="11"/>
        <v>1</v>
      </c>
    </row>
    <row r="331" spans="1:27" x14ac:dyDescent="0.25">
      <c r="A331" t="s">
        <v>529</v>
      </c>
      <c r="B331" t="s">
        <v>529</v>
      </c>
      <c r="C331">
        <v>1718053</v>
      </c>
      <c r="D331" s="11">
        <v>37680490136416</v>
      </c>
      <c r="E331" t="s">
        <v>83</v>
      </c>
      <c r="F331">
        <v>169173</v>
      </c>
      <c r="G331">
        <v>659457</v>
      </c>
      <c r="H331">
        <v>0</v>
      </c>
      <c r="I331">
        <v>0</v>
      </c>
      <c r="J331">
        <v>3835544</v>
      </c>
      <c r="K331">
        <v>0</v>
      </c>
      <c r="L331">
        <v>0</v>
      </c>
      <c r="M331">
        <v>0</v>
      </c>
      <c r="N331">
        <v>20370</v>
      </c>
      <c r="O331">
        <v>146949.28</v>
      </c>
      <c r="P331">
        <v>68949</v>
      </c>
      <c r="Q331">
        <v>123886</v>
      </c>
      <c r="R331">
        <v>304605</v>
      </c>
      <c r="S331">
        <v>0</v>
      </c>
      <c r="T331">
        <v>0</v>
      </c>
      <c r="U331">
        <v>57094</v>
      </c>
      <c r="V331">
        <v>0</v>
      </c>
      <c r="W331">
        <v>0</v>
      </c>
      <c r="Y331">
        <f t="shared" si="10"/>
        <v>4002863.28</v>
      </c>
      <c r="Z331">
        <f>VLOOKUP(C331,[2]Sheet1!$B:$K,10,FALSE)</f>
        <v>4002863.28</v>
      </c>
      <c r="AA331" t="b">
        <f t="shared" si="11"/>
        <v>1</v>
      </c>
    </row>
    <row r="332" spans="1:27" x14ac:dyDescent="0.25">
      <c r="A332" t="s">
        <v>530</v>
      </c>
      <c r="B332" t="s">
        <v>530</v>
      </c>
      <c r="C332">
        <v>1819071</v>
      </c>
      <c r="D332" s="11">
        <v>37735693731221</v>
      </c>
      <c r="E332" t="s">
        <v>60</v>
      </c>
      <c r="F332">
        <v>24995</v>
      </c>
      <c r="G332">
        <v>86469</v>
      </c>
      <c r="H332">
        <v>0</v>
      </c>
      <c r="I332">
        <v>0</v>
      </c>
      <c r="J332">
        <v>603915</v>
      </c>
      <c r="K332">
        <v>0</v>
      </c>
      <c r="L332">
        <v>0</v>
      </c>
      <c r="M332">
        <v>0</v>
      </c>
      <c r="N332">
        <v>3616</v>
      </c>
      <c r="O332">
        <v>4065</v>
      </c>
      <c r="P332">
        <v>0</v>
      </c>
      <c r="Q332">
        <v>0</v>
      </c>
      <c r="R332">
        <v>56901</v>
      </c>
      <c r="S332">
        <v>0</v>
      </c>
      <c r="T332">
        <v>0</v>
      </c>
      <c r="U332">
        <v>0</v>
      </c>
      <c r="V332">
        <v>0</v>
      </c>
      <c r="W332">
        <v>0</v>
      </c>
      <c r="Y332">
        <f t="shared" si="10"/>
        <v>611596</v>
      </c>
      <c r="Z332">
        <f>VLOOKUP(C332,[2]Sheet1!$B:$K,10,FALSE)</f>
        <v>611596</v>
      </c>
      <c r="AA332" t="b">
        <f t="shared" si="11"/>
        <v>1</v>
      </c>
    </row>
    <row r="333" spans="1:27" x14ac:dyDescent="0.25">
      <c r="A333" t="s">
        <v>531</v>
      </c>
      <c r="B333" t="s">
        <v>531</v>
      </c>
      <c r="C333">
        <v>1516050</v>
      </c>
      <c r="D333" s="11">
        <v>19648570125377</v>
      </c>
      <c r="E333" t="s">
        <v>55</v>
      </c>
      <c r="F333">
        <v>92517</v>
      </c>
      <c r="G333">
        <v>338977</v>
      </c>
      <c r="H333">
        <v>0</v>
      </c>
      <c r="I333">
        <v>0</v>
      </c>
      <c r="J333">
        <v>1765092</v>
      </c>
      <c r="K333">
        <v>0</v>
      </c>
      <c r="L333">
        <v>2252</v>
      </c>
      <c r="M333">
        <v>0</v>
      </c>
      <c r="N333">
        <v>11160</v>
      </c>
      <c r="O333">
        <v>0</v>
      </c>
      <c r="P333">
        <v>0</v>
      </c>
      <c r="Q333">
        <v>0</v>
      </c>
      <c r="R333">
        <v>155751</v>
      </c>
      <c r="S333">
        <v>0</v>
      </c>
      <c r="T333">
        <v>0</v>
      </c>
      <c r="U333">
        <v>0</v>
      </c>
      <c r="V333">
        <v>0</v>
      </c>
      <c r="W333">
        <v>0</v>
      </c>
      <c r="Y333">
        <f t="shared" si="10"/>
        <v>1778504</v>
      </c>
      <c r="Z333">
        <f>VLOOKUP(C333,[2]Sheet1!$B:$K,10,FALSE)</f>
        <v>1778504</v>
      </c>
      <c r="AA333" t="b">
        <f t="shared" si="11"/>
        <v>1</v>
      </c>
    </row>
    <row r="334" spans="1:27" x14ac:dyDescent="0.25">
      <c r="A334" t="s">
        <v>532</v>
      </c>
      <c r="B334" t="s">
        <v>532</v>
      </c>
      <c r="C334">
        <v>1112019</v>
      </c>
      <c r="D334" s="11">
        <v>58727360121632</v>
      </c>
      <c r="E334" t="s">
        <v>51</v>
      </c>
      <c r="F334">
        <v>7816</v>
      </c>
      <c r="G334">
        <v>29655</v>
      </c>
      <c r="H334">
        <v>0</v>
      </c>
      <c r="I334">
        <v>0</v>
      </c>
      <c r="J334">
        <v>149846</v>
      </c>
      <c r="K334">
        <v>0</v>
      </c>
      <c r="L334">
        <v>0</v>
      </c>
      <c r="M334">
        <v>0</v>
      </c>
      <c r="N334">
        <v>915</v>
      </c>
      <c r="O334">
        <v>0</v>
      </c>
      <c r="P334">
        <v>0</v>
      </c>
      <c r="Q334">
        <v>0</v>
      </c>
      <c r="R334">
        <v>14142</v>
      </c>
      <c r="S334">
        <v>0</v>
      </c>
      <c r="T334">
        <v>0</v>
      </c>
      <c r="U334">
        <v>0</v>
      </c>
      <c r="V334">
        <v>0</v>
      </c>
      <c r="W334">
        <v>0</v>
      </c>
      <c r="Y334">
        <f t="shared" si="10"/>
        <v>150761</v>
      </c>
      <c r="Z334">
        <f>VLOOKUP(C334,[2]Sheet1!$B:$K,10,FALSE)</f>
        <v>150761</v>
      </c>
      <c r="AA334" t="b">
        <f t="shared" si="11"/>
        <v>1</v>
      </c>
    </row>
    <row r="335" spans="1:27" x14ac:dyDescent="0.25">
      <c r="A335" t="s">
        <v>533</v>
      </c>
      <c r="B335" t="s">
        <v>533</v>
      </c>
      <c r="C335">
        <v>1718040</v>
      </c>
      <c r="D335" s="11">
        <v>15636280128504</v>
      </c>
      <c r="E335" t="s">
        <v>83</v>
      </c>
      <c r="F335">
        <v>2380</v>
      </c>
      <c r="G335">
        <v>8955</v>
      </c>
      <c r="H335">
        <v>0</v>
      </c>
      <c r="I335">
        <v>0</v>
      </c>
      <c r="J335">
        <v>51035</v>
      </c>
      <c r="K335">
        <v>0</v>
      </c>
      <c r="L335">
        <v>-7501</v>
      </c>
      <c r="M335">
        <v>0</v>
      </c>
      <c r="N335">
        <v>323</v>
      </c>
      <c r="O335">
        <v>0</v>
      </c>
      <c r="P335">
        <v>0</v>
      </c>
      <c r="Q335">
        <v>0</v>
      </c>
      <c r="R335">
        <v>3095</v>
      </c>
      <c r="S335">
        <v>0</v>
      </c>
      <c r="T335">
        <v>0</v>
      </c>
      <c r="U335">
        <v>580</v>
      </c>
      <c r="V335">
        <v>0</v>
      </c>
      <c r="W335">
        <v>0</v>
      </c>
      <c r="Y335">
        <f t="shared" si="10"/>
        <v>43857</v>
      </c>
      <c r="Z335">
        <f>VLOOKUP(C335,[2]Sheet1!$B:$K,10,FALSE)</f>
        <v>43857</v>
      </c>
      <c r="AA335" t="b">
        <f t="shared" si="11"/>
        <v>1</v>
      </c>
    </row>
    <row r="336" spans="1:27" x14ac:dyDescent="0.25">
      <c r="A336" t="s">
        <v>534</v>
      </c>
      <c r="B336" t="s">
        <v>534</v>
      </c>
      <c r="C336">
        <v>1920038</v>
      </c>
      <c r="D336" s="11">
        <v>43771150137059</v>
      </c>
      <c r="E336" t="s">
        <v>155</v>
      </c>
      <c r="F336">
        <v>0</v>
      </c>
      <c r="G336">
        <v>8368</v>
      </c>
      <c r="H336">
        <v>0</v>
      </c>
      <c r="I336">
        <v>0</v>
      </c>
      <c r="J336">
        <v>59664</v>
      </c>
      <c r="K336">
        <v>0</v>
      </c>
      <c r="L336">
        <v>-50</v>
      </c>
      <c r="M336">
        <v>0</v>
      </c>
      <c r="N336">
        <v>153</v>
      </c>
      <c r="O336">
        <v>0</v>
      </c>
      <c r="P336">
        <v>0</v>
      </c>
      <c r="Q336">
        <v>0</v>
      </c>
      <c r="R336">
        <v>4762</v>
      </c>
      <c r="S336">
        <v>0</v>
      </c>
      <c r="T336">
        <v>0</v>
      </c>
      <c r="U336">
        <v>892</v>
      </c>
      <c r="V336">
        <v>0</v>
      </c>
      <c r="W336">
        <v>0</v>
      </c>
      <c r="Y336">
        <f t="shared" si="10"/>
        <v>59767</v>
      </c>
      <c r="Z336">
        <f>VLOOKUP(C336,[2]Sheet1!$B:$K,10,FALSE)</f>
        <v>59767</v>
      </c>
      <c r="AA336" t="b">
        <f t="shared" si="11"/>
        <v>1</v>
      </c>
    </row>
    <row r="337" spans="1:27" x14ac:dyDescent="0.25">
      <c r="A337" t="s">
        <v>535</v>
      </c>
      <c r="B337" t="s">
        <v>536</v>
      </c>
      <c r="C337">
        <v>2223015</v>
      </c>
      <c r="D337" s="11">
        <v>45701690136440</v>
      </c>
      <c r="E337" t="s">
        <v>69</v>
      </c>
      <c r="F337">
        <v>0</v>
      </c>
      <c r="G337">
        <v>45363</v>
      </c>
      <c r="H337">
        <v>0</v>
      </c>
      <c r="I337">
        <v>0</v>
      </c>
      <c r="J337">
        <v>216412</v>
      </c>
      <c r="K337">
        <v>0</v>
      </c>
      <c r="L337">
        <v>0</v>
      </c>
      <c r="M337">
        <v>-1369</v>
      </c>
      <c r="N337">
        <v>1613</v>
      </c>
      <c r="O337">
        <v>0</v>
      </c>
      <c r="P337">
        <v>0</v>
      </c>
      <c r="Q337">
        <v>0</v>
      </c>
      <c r="R337">
        <v>17206</v>
      </c>
      <c r="S337">
        <v>0</v>
      </c>
      <c r="T337">
        <v>0</v>
      </c>
      <c r="U337">
        <v>3225</v>
      </c>
      <c r="V337">
        <v>0</v>
      </c>
      <c r="W337">
        <v>0</v>
      </c>
      <c r="Y337">
        <f t="shared" si="10"/>
        <v>218025</v>
      </c>
      <c r="Z337">
        <f>VLOOKUP(C337,[2]Sheet1!$B:$K,10,FALSE)</f>
        <v>218025</v>
      </c>
      <c r="AA337" t="b">
        <f t="shared" si="11"/>
        <v>1</v>
      </c>
    </row>
    <row r="338" spans="1:27" x14ac:dyDescent="0.25">
      <c r="A338" t="s">
        <v>537</v>
      </c>
      <c r="B338" t="s">
        <v>537</v>
      </c>
      <c r="C338">
        <v>1718029</v>
      </c>
      <c r="D338" s="11">
        <v>32669693230083</v>
      </c>
      <c r="E338" t="s">
        <v>83</v>
      </c>
      <c r="F338">
        <v>14838</v>
      </c>
      <c r="G338">
        <v>45657</v>
      </c>
      <c r="H338">
        <v>0</v>
      </c>
      <c r="I338">
        <v>0</v>
      </c>
      <c r="J338">
        <v>260683</v>
      </c>
      <c r="K338">
        <v>0</v>
      </c>
      <c r="L338">
        <v>27127</v>
      </c>
      <c r="M338">
        <v>0</v>
      </c>
      <c r="N338">
        <v>1603</v>
      </c>
      <c r="O338">
        <v>0</v>
      </c>
      <c r="P338">
        <v>0</v>
      </c>
      <c r="Q338">
        <v>6334</v>
      </c>
      <c r="R338">
        <v>20705</v>
      </c>
      <c r="S338">
        <v>0</v>
      </c>
      <c r="T338">
        <v>0</v>
      </c>
      <c r="U338">
        <v>3880</v>
      </c>
      <c r="V338">
        <v>0</v>
      </c>
      <c r="W338">
        <v>0</v>
      </c>
      <c r="Y338">
        <f t="shared" si="10"/>
        <v>289413</v>
      </c>
      <c r="Z338">
        <f>VLOOKUP(C338,[2]Sheet1!$B:$K,10,FALSE)</f>
        <v>289413</v>
      </c>
      <c r="AA338" t="b">
        <f t="shared" si="11"/>
        <v>1</v>
      </c>
    </row>
    <row r="339" spans="1:27" x14ac:dyDescent="0.25">
      <c r="A339" t="s">
        <v>538</v>
      </c>
      <c r="B339" t="s">
        <v>538</v>
      </c>
      <c r="C339">
        <v>1011033</v>
      </c>
      <c r="D339" s="11">
        <v>37683383731189</v>
      </c>
      <c r="E339" t="s">
        <v>76</v>
      </c>
      <c r="F339">
        <v>33644</v>
      </c>
      <c r="G339">
        <v>125226</v>
      </c>
      <c r="H339">
        <v>0</v>
      </c>
      <c r="I339">
        <v>0</v>
      </c>
      <c r="J339">
        <v>638712</v>
      </c>
      <c r="K339">
        <v>0</v>
      </c>
      <c r="L339">
        <v>0</v>
      </c>
      <c r="M339">
        <v>0</v>
      </c>
      <c r="N339">
        <v>4039</v>
      </c>
      <c r="O339">
        <v>1213.2</v>
      </c>
      <c r="P339">
        <v>8824</v>
      </c>
      <c r="Q339">
        <v>9278</v>
      </c>
      <c r="R339">
        <v>58985</v>
      </c>
      <c r="S339">
        <v>0</v>
      </c>
      <c r="T339">
        <v>0</v>
      </c>
      <c r="U339">
        <v>0</v>
      </c>
      <c r="V339">
        <v>0</v>
      </c>
      <c r="W339">
        <v>0</v>
      </c>
      <c r="Y339" s="88">
        <f t="shared" si="10"/>
        <v>643964.19999999995</v>
      </c>
      <c r="Z339">
        <f>VLOOKUP(C339,[2]Sheet1!$B:$K,10,FALSE)</f>
        <v>643964.19999999995</v>
      </c>
      <c r="AA339" t="b">
        <f t="shared" si="11"/>
        <v>1</v>
      </c>
    </row>
    <row r="340" spans="1:27" x14ac:dyDescent="0.25">
      <c r="A340" t="s">
        <v>539</v>
      </c>
      <c r="B340" t="s">
        <v>539</v>
      </c>
      <c r="C340">
        <v>1718030</v>
      </c>
      <c r="D340" s="11">
        <v>33672150126128</v>
      </c>
      <c r="E340" t="s">
        <v>83</v>
      </c>
      <c r="F340">
        <v>25392</v>
      </c>
      <c r="G340">
        <v>91167</v>
      </c>
      <c r="H340">
        <v>0</v>
      </c>
      <c r="I340">
        <v>0</v>
      </c>
      <c r="J340">
        <v>483493</v>
      </c>
      <c r="K340">
        <v>0</v>
      </c>
      <c r="L340">
        <v>207</v>
      </c>
      <c r="M340">
        <v>0</v>
      </c>
      <c r="N340">
        <v>2817</v>
      </c>
      <c r="O340">
        <v>0</v>
      </c>
      <c r="P340">
        <v>6880</v>
      </c>
      <c r="Q340">
        <v>2996</v>
      </c>
      <c r="R340">
        <v>35958</v>
      </c>
      <c r="S340">
        <v>0</v>
      </c>
      <c r="T340">
        <v>0</v>
      </c>
      <c r="U340">
        <v>6740</v>
      </c>
      <c r="V340">
        <v>0</v>
      </c>
      <c r="W340">
        <v>0</v>
      </c>
      <c r="Y340">
        <f t="shared" si="10"/>
        <v>486517</v>
      </c>
      <c r="Z340">
        <f>VLOOKUP(C340,[2]Sheet1!$B:$K,10,FALSE)</f>
        <v>486517</v>
      </c>
      <c r="AA340" t="b">
        <f t="shared" si="11"/>
        <v>1</v>
      </c>
    </row>
    <row r="341" spans="1:27" x14ac:dyDescent="0.25">
      <c r="A341" t="s">
        <v>540</v>
      </c>
      <c r="B341" t="s">
        <v>541</v>
      </c>
      <c r="C341">
        <v>2122006</v>
      </c>
      <c r="D341" s="11" t="s">
        <v>542</v>
      </c>
      <c r="E341" t="s">
        <v>58</v>
      </c>
      <c r="F341">
        <v>0</v>
      </c>
      <c r="G341">
        <v>19525</v>
      </c>
      <c r="H341">
        <v>0</v>
      </c>
      <c r="I341">
        <v>0</v>
      </c>
      <c r="J341">
        <v>207173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19491</v>
      </c>
      <c r="S341">
        <v>0</v>
      </c>
      <c r="T341">
        <v>0</v>
      </c>
      <c r="U341">
        <v>0</v>
      </c>
      <c r="V341">
        <v>0</v>
      </c>
      <c r="W341">
        <v>0</v>
      </c>
      <c r="Y341">
        <f t="shared" si="10"/>
        <v>207173</v>
      </c>
      <c r="Z341">
        <f>VLOOKUP(C341,[2]Sheet1!$B:$K,10,FALSE)</f>
        <v>207173</v>
      </c>
      <c r="AA341" t="b">
        <f t="shared" si="11"/>
        <v>1</v>
      </c>
    </row>
    <row r="342" spans="1:27" x14ac:dyDescent="0.25">
      <c r="A342" t="s">
        <v>543</v>
      </c>
      <c r="B342" t="s">
        <v>541</v>
      </c>
      <c r="C342">
        <v>1819049</v>
      </c>
      <c r="D342" s="11">
        <v>33103300138024</v>
      </c>
      <c r="E342" t="s">
        <v>60</v>
      </c>
      <c r="F342">
        <v>22456</v>
      </c>
      <c r="G342">
        <v>78982</v>
      </c>
      <c r="H342">
        <v>0</v>
      </c>
      <c r="I342">
        <v>0</v>
      </c>
      <c r="J342">
        <v>427544</v>
      </c>
      <c r="K342">
        <v>0</v>
      </c>
      <c r="L342">
        <v>0</v>
      </c>
      <c r="M342">
        <v>0</v>
      </c>
      <c r="N342">
        <v>2498</v>
      </c>
      <c r="O342">
        <v>0</v>
      </c>
      <c r="P342">
        <v>0</v>
      </c>
      <c r="Q342">
        <v>0</v>
      </c>
      <c r="R342">
        <v>36199</v>
      </c>
      <c r="S342">
        <v>0</v>
      </c>
      <c r="T342">
        <v>0</v>
      </c>
      <c r="U342">
        <v>0</v>
      </c>
      <c r="V342">
        <v>0</v>
      </c>
      <c r="W342">
        <v>0</v>
      </c>
      <c r="Y342">
        <f t="shared" si="10"/>
        <v>430042</v>
      </c>
      <c r="Z342">
        <f>VLOOKUP(C342,[2]Sheet1!$B:$K,10,FALSE)</f>
        <v>430042</v>
      </c>
      <c r="AA342" t="b">
        <f t="shared" si="11"/>
        <v>1</v>
      </c>
    </row>
    <row r="343" spans="1:27" x14ac:dyDescent="0.25">
      <c r="A343" t="s">
        <v>544</v>
      </c>
      <c r="B343" t="s">
        <v>544</v>
      </c>
      <c r="C343">
        <v>1617059</v>
      </c>
      <c r="D343" s="11">
        <v>45699480134122</v>
      </c>
      <c r="E343" t="s">
        <v>96</v>
      </c>
      <c r="F343">
        <v>20934</v>
      </c>
      <c r="G343">
        <v>79276</v>
      </c>
      <c r="H343">
        <v>0</v>
      </c>
      <c r="I343">
        <v>0</v>
      </c>
      <c r="J343">
        <v>460505</v>
      </c>
      <c r="K343">
        <v>0</v>
      </c>
      <c r="L343">
        <v>-50</v>
      </c>
      <c r="M343">
        <v>0</v>
      </c>
      <c r="N343">
        <v>2910</v>
      </c>
      <c r="O343">
        <v>0</v>
      </c>
      <c r="P343">
        <v>0</v>
      </c>
      <c r="Q343">
        <v>0</v>
      </c>
      <c r="R343">
        <v>42549</v>
      </c>
      <c r="S343">
        <v>0</v>
      </c>
      <c r="T343">
        <v>0</v>
      </c>
      <c r="U343">
        <v>0</v>
      </c>
      <c r="V343">
        <v>0</v>
      </c>
      <c r="W343">
        <v>0</v>
      </c>
      <c r="Y343">
        <f t="shared" si="10"/>
        <v>463365</v>
      </c>
      <c r="Z343">
        <f>VLOOKUP(C343,[2]Sheet1!$B:$K,10,FALSE)</f>
        <v>463365</v>
      </c>
      <c r="AA343" t="b">
        <f t="shared" si="11"/>
        <v>1</v>
      </c>
    </row>
    <row r="344" spans="1:27" x14ac:dyDescent="0.25">
      <c r="A344" t="s">
        <v>545</v>
      </c>
      <c r="B344" t="s">
        <v>545</v>
      </c>
      <c r="C344">
        <v>1516025</v>
      </c>
      <c r="D344" s="11">
        <v>45104540132944</v>
      </c>
      <c r="E344" t="s">
        <v>55</v>
      </c>
      <c r="F344">
        <v>7475</v>
      </c>
      <c r="G344">
        <v>33766</v>
      </c>
      <c r="H344">
        <v>0</v>
      </c>
      <c r="I344">
        <v>29803</v>
      </c>
      <c r="J344">
        <v>185874</v>
      </c>
      <c r="K344">
        <v>0</v>
      </c>
      <c r="L344">
        <v>0</v>
      </c>
      <c r="M344">
        <v>0</v>
      </c>
      <c r="N344">
        <v>1175</v>
      </c>
      <c r="O344">
        <v>2704.36</v>
      </c>
      <c r="P344">
        <v>4387</v>
      </c>
      <c r="Q344">
        <v>11231</v>
      </c>
      <c r="R344">
        <v>14024</v>
      </c>
      <c r="S344">
        <v>0</v>
      </c>
      <c r="T344">
        <v>0</v>
      </c>
      <c r="U344">
        <v>2628</v>
      </c>
      <c r="V344">
        <v>0</v>
      </c>
      <c r="W344">
        <v>0</v>
      </c>
      <c r="Y344" s="88">
        <f t="shared" si="10"/>
        <v>189753.36</v>
      </c>
      <c r="Z344">
        <f>VLOOKUP(C344,[2]Sheet1!$B:$K,10,FALSE)</f>
        <v>189753.36</v>
      </c>
      <c r="AA344" t="b">
        <f t="shared" si="11"/>
        <v>1</v>
      </c>
    </row>
    <row r="345" spans="1:27" x14ac:dyDescent="0.25">
      <c r="A345" t="s">
        <v>546</v>
      </c>
      <c r="B345" t="s">
        <v>546</v>
      </c>
      <c r="C345">
        <v>1819018</v>
      </c>
      <c r="D345" s="11">
        <v>9618380129965</v>
      </c>
      <c r="E345" t="s">
        <v>60</v>
      </c>
      <c r="F345">
        <v>5951</v>
      </c>
      <c r="G345">
        <v>20259</v>
      </c>
      <c r="H345">
        <v>0</v>
      </c>
      <c r="I345">
        <v>0</v>
      </c>
      <c r="J345">
        <v>112578</v>
      </c>
      <c r="K345">
        <v>0</v>
      </c>
      <c r="L345">
        <v>0</v>
      </c>
      <c r="M345">
        <v>0</v>
      </c>
      <c r="N345">
        <v>660</v>
      </c>
      <c r="O345">
        <v>0</v>
      </c>
      <c r="P345">
        <v>2243</v>
      </c>
      <c r="Q345">
        <v>10045</v>
      </c>
      <c r="R345">
        <v>7840</v>
      </c>
      <c r="S345">
        <v>0</v>
      </c>
      <c r="T345">
        <v>0</v>
      </c>
      <c r="U345">
        <v>1469</v>
      </c>
      <c r="V345">
        <v>0</v>
      </c>
      <c r="W345">
        <v>0</v>
      </c>
      <c r="Y345">
        <f t="shared" si="10"/>
        <v>113238</v>
      </c>
      <c r="Z345">
        <f>VLOOKUP(C345,[2]Sheet1!$B:$K,10,FALSE)</f>
        <v>113238</v>
      </c>
      <c r="AA345" t="b">
        <f t="shared" si="11"/>
        <v>1</v>
      </c>
    </row>
    <row r="346" spans="1:27" x14ac:dyDescent="0.25">
      <c r="A346" t="s">
        <v>547</v>
      </c>
      <c r="B346" t="s">
        <v>548</v>
      </c>
      <c r="C346">
        <v>1718002</v>
      </c>
      <c r="D346" s="11">
        <v>34674130114660</v>
      </c>
      <c r="E346" t="s">
        <v>83</v>
      </c>
      <c r="F346">
        <v>0</v>
      </c>
      <c r="G346">
        <v>57108</v>
      </c>
      <c r="H346">
        <v>0</v>
      </c>
      <c r="I346">
        <v>0</v>
      </c>
      <c r="J346">
        <v>309591</v>
      </c>
      <c r="K346">
        <v>0</v>
      </c>
      <c r="L346">
        <v>0</v>
      </c>
      <c r="M346">
        <v>0</v>
      </c>
      <c r="N346">
        <v>1957</v>
      </c>
      <c r="O346">
        <v>0</v>
      </c>
      <c r="P346">
        <v>0</v>
      </c>
      <c r="Q346">
        <v>0</v>
      </c>
      <c r="R346">
        <v>21687</v>
      </c>
      <c r="S346">
        <v>0</v>
      </c>
      <c r="T346">
        <v>0</v>
      </c>
      <c r="U346">
        <v>4065</v>
      </c>
      <c r="V346">
        <v>0</v>
      </c>
      <c r="W346">
        <v>0</v>
      </c>
      <c r="Y346">
        <f t="shared" si="10"/>
        <v>311548</v>
      </c>
      <c r="Z346">
        <f>VLOOKUP(C346,[2]Sheet1!$B:$K,10,FALSE)</f>
        <v>311548</v>
      </c>
      <c r="AA346" t="b">
        <f t="shared" si="11"/>
        <v>1</v>
      </c>
    </row>
    <row r="347" spans="1:27" x14ac:dyDescent="0.25">
      <c r="A347" t="s">
        <v>549</v>
      </c>
      <c r="B347" t="s">
        <v>548</v>
      </c>
      <c r="C347">
        <v>1920015</v>
      </c>
      <c r="D347" s="11">
        <v>57726940131706</v>
      </c>
      <c r="E347" t="s">
        <v>155</v>
      </c>
      <c r="F347">
        <v>0</v>
      </c>
      <c r="G347">
        <v>73110</v>
      </c>
      <c r="H347">
        <v>0</v>
      </c>
      <c r="I347">
        <v>0</v>
      </c>
      <c r="J347">
        <v>373872</v>
      </c>
      <c r="K347">
        <v>0</v>
      </c>
      <c r="L347">
        <v>665</v>
      </c>
      <c r="M347">
        <v>0</v>
      </c>
      <c r="N347">
        <v>1952</v>
      </c>
      <c r="O347">
        <v>0</v>
      </c>
      <c r="P347">
        <v>0</v>
      </c>
      <c r="Q347">
        <v>0</v>
      </c>
      <c r="R347">
        <v>24433</v>
      </c>
      <c r="S347">
        <v>0</v>
      </c>
      <c r="T347">
        <v>0</v>
      </c>
      <c r="U347">
        <v>4580</v>
      </c>
      <c r="V347">
        <v>0</v>
      </c>
      <c r="W347">
        <v>0</v>
      </c>
      <c r="Y347">
        <f t="shared" si="10"/>
        <v>376489</v>
      </c>
      <c r="Z347">
        <f>VLOOKUP(C347,[2]Sheet1!$B:$K,10,FALSE)</f>
        <v>376489</v>
      </c>
      <c r="AA347" t="b">
        <f t="shared" si="11"/>
        <v>1</v>
      </c>
    </row>
    <row r="348" spans="1:27" x14ac:dyDescent="0.25">
      <c r="A348" t="s">
        <v>550</v>
      </c>
      <c r="B348" t="s">
        <v>550</v>
      </c>
      <c r="C348">
        <v>910020</v>
      </c>
      <c r="D348" s="11">
        <v>49708470119750</v>
      </c>
      <c r="E348" t="s">
        <v>102</v>
      </c>
      <c r="F348">
        <v>6189</v>
      </c>
      <c r="G348">
        <v>18791</v>
      </c>
      <c r="H348">
        <v>0</v>
      </c>
      <c r="I348">
        <v>0</v>
      </c>
      <c r="J348">
        <v>134455</v>
      </c>
      <c r="K348">
        <v>0</v>
      </c>
      <c r="L348">
        <v>0</v>
      </c>
      <c r="M348">
        <v>0</v>
      </c>
      <c r="N348">
        <v>849</v>
      </c>
      <c r="O348">
        <v>0</v>
      </c>
      <c r="P348">
        <v>0</v>
      </c>
      <c r="Q348">
        <v>0</v>
      </c>
      <c r="R348">
        <v>9080</v>
      </c>
      <c r="S348">
        <v>0</v>
      </c>
      <c r="T348">
        <v>0</v>
      </c>
      <c r="U348">
        <v>0</v>
      </c>
      <c r="V348">
        <v>0</v>
      </c>
      <c r="W348">
        <v>0</v>
      </c>
      <c r="Y348">
        <f t="shared" si="10"/>
        <v>135304</v>
      </c>
      <c r="Z348">
        <f>VLOOKUP(C348,[2]Sheet1!$B:$K,10,FALSE)</f>
        <v>135304</v>
      </c>
      <c r="AA348" t="b">
        <f t="shared" si="11"/>
        <v>1</v>
      </c>
    </row>
    <row r="349" spans="1:27" x14ac:dyDescent="0.25">
      <c r="A349" t="s">
        <v>551</v>
      </c>
      <c r="B349" t="s">
        <v>552</v>
      </c>
      <c r="C349">
        <v>1819085</v>
      </c>
      <c r="D349" s="11">
        <v>49708390138065</v>
      </c>
      <c r="E349" t="s">
        <v>60</v>
      </c>
      <c r="F349">
        <v>17973</v>
      </c>
      <c r="G349">
        <v>53731</v>
      </c>
      <c r="H349">
        <v>0</v>
      </c>
      <c r="I349">
        <v>0</v>
      </c>
      <c r="J349">
        <v>310671</v>
      </c>
      <c r="K349">
        <v>0</v>
      </c>
      <c r="L349">
        <v>-1022</v>
      </c>
      <c r="M349">
        <v>0</v>
      </c>
      <c r="N349">
        <v>1963</v>
      </c>
      <c r="O349">
        <v>2716</v>
      </c>
      <c r="P349">
        <v>0</v>
      </c>
      <c r="Q349">
        <v>28858</v>
      </c>
      <c r="R349">
        <v>23051</v>
      </c>
      <c r="S349">
        <v>0</v>
      </c>
      <c r="T349">
        <v>0</v>
      </c>
      <c r="U349">
        <v>0</v>
      </c>
      <c r="V349">
        <v>0</v>
      </c>
      <c r="W349">
        <v>0</v>
      </c>
      <c r="Y349">
        <f t="shared" si="10"/>
        <v>314328</v>
      </c>
      <c r="Z349">
        <f>VLOOKUP(C349,[2]Sheet1!$B:$K,10,FALSE)</f>
        <v>314328</v>
      </c>
      <c r="AA349" t="b">
        <f t="shared" si="11"/>
        <v>1</v>
      </c>
    </row>
    <row r="350" spans="1:27" x14ac:dyDescent="0.25">
      <c r="A350" t="s">
        <v>553</v>
      </c>
      <c r="B350" t="s">
        <v>552</v>
      </c>
      <c r="C350">
        <v>1819086</v>
      </c>
      <c r="D350" s="11">
        <v>4614240137828</v>
      </c>
      <c r="E350" t="s">
        <v>60</v>
      </c>
      <c r="F350">
        <v>4682</v>
      </c>
      <c r="G350">
        <v>13359</v>
      </c>
      <c r="H350">
        <v>0</v>
      </c>
      <c r="I350">
        <v>0</v>
      </c>
      <c r="J350">
        <v>84922</v>
      </c>
      <c r="K350">
        <v>0</v>
      </c>
      <c r="L350">
        <v>-300</v>
      </c>
      <c r="M350">
        <v>0</v>
      </c>
      <c r="N350">
        <v>536</v>
      </c>
      <c r="O350">
        <v>0</v>
      </c>
      <c r="P350">
        <v>0</v>
      </c>
      <c r="Q350">
        <v>20767</v>
      </c>
      <c r="R350">
        <v>6002</v>
      </c>
      <c r="S350">
        <v>0</v>
      </c>
      <c r="T350">
        <v>0</v>
      </c>
      <c r="U350">
        <v>0</v>
      </c>
      <c r="V350">
        <v>0</v>
      </c>
      <c r="W350">
        <v>0</v>
      </c>
      <c r="Y350">
        <f t="shared" si="10"/>
        <v>85158</v>
      </c>
      <c r="Z350">
        <f>VLOOKUP(C350,[2]Sheet1!$B:$K,10,FALSE)</f>
        <v>85158</v>
      </c>
      <c r="AA350" t="b">
        <f t="shared" si="11"/>
        <v>1</v>
      </c>
    </row>
    <row r="351" spans="1:27" x14ac:dyDescent="0.25">
      <c r="A351" t="s">
        <v>554</v>
      </c>
      <c r="B351" t="s">
        <v>552</v>
      </c>
      <c r="C351">
        <v>1819087</v>
      </c>
      <c r="D351" s="11">
        <v>33103300137836</v>
      </c>
      <c r="E351" t="s">
        <v>60</v>
      </c>
      <c r="F351">
        <v>5158</v>
      </c>
      <c r="G351">
        <v>20113</v>
      </c>
      <c r="H351">
        <v>0</v>
      </c>
      <c r="I351">
        <v>0</v>
      </c>
      <c r="J351">
        <v>105821</v>
      </c>
      <c r="K351">
        <v>0</v>
      </c>
      <c r="L351">
        <v>-222</v>
      </c>
      <c r="M351">
        <v>0</v>
      </c>
      <c r="N351">
        <v>607</v>
      </c>
      <c r="O351">
        <v>0</v>
      </c>
      <c r="P351">
        <v>0</v>
      </c>
      <c r="Q351">
        <v>13947</v>
      </c>
      <c r="R351">
        <v>9985</v>
      </c>
      <c r="S351">
        <v>0</v>
      </c>
      <c r="T351">
        <v>0</v>
      </c>
      <c r="U351">
        <v>0</v>
      </c>
      <c r="V351">
        <v>0</v>
      </c>
      <c r="W351">
        <v>0</v>
      </c>
      <c r="Y351">
        <f t="shared" si="10"/>
        <v>106206</v>
      </c>
      <c r="Z351">
        <f>VLOOKUP(C351,[2]Sheet1!$B:$K,10,FALSE)</f>
        <v>106206</v>
      </c>
      <c r="AA351" t="b">
        <f t="shared" si="11"/>
        <v>1</v>
      </c>
    </row>
    <row r="352" spans="1:27" x14ac:dyDescent="0.25">
      <c r="A352" t="s">
        <v>555</v>
      </c>
      <c r="B352" t="s">
        <v>552</v>
      </c>
      <c r="C352">
        <v>1819088</v>
      </c>
      <c r="D352" s="11">
        <v>37737910138222</v>
      </c>
      <c r="E352" t="s">
        <v>60</v>
      </c>
      <c r="F352">
        <v>5039</v>
      </c>
      <c r="G352">
        <v>16589</v>
      </c>
      <c r="H352">
        <v>0</v>
      </c>
      <c r="I352">
        <v>0</v>
      </c>
      <c r="J352">
        <v>88309</v>
      </c>
      <c r="K352">
        <v>0</v>
      </c>
      <c r="L352">
        <v>-57</v>
      </c>
      <c r="M352">
        <v>0</v>
      </c>
      <c r="N352">
        <v>558</v>
      </c>
      <c r="O352">
        <v>0</v>
      </c>
      <c r="P352">
        <v>0</v>
      </c>
      <c r="Q352">
        <v>12485</v>
      </c>
      <c r="R352">
        <v>5980</v>
      </c>
      <c r="S352">
        <v>0</v>
      </c>
      <c r="T352">
        <v>0</v>
      </c>
      <c r="U352">
        <v>0</v>
      </c>
      <c r="V352">
        <v>0</v>
      </c>
      <c r="W352">
        <v>0</v>
      </c>
      <c r="Y352">
        <f t="shared" si="10"/>
        <v>88810</v>
      </c>
      <c r="Z352">
        <f>VLOOKUP(C352,[2]Sheet1!$B:$K,10,FALSE)</f>
        <v>88810</v>
      </c>
      <c r="AA352" t="b">
        <f t="shared" si="11"/>
        <v>1</v>
      </c>
    </row>
    <row r="353" spans="1:27" x14ac:dyDescent="0.25">
      <c r="A353" t="s">
        <v>556</v>
      </c>
      <c r="B353" t="s">
        <v>557</v>
      </c>
      <c r="C353">
        <v>1213031</v>
      </c>
      <c r="D353" s="11">
        <v>43104390125781</v>
      </c>
      <c r="E353" t="s">
        <v>49</v>
      </c>
      <c r="F353">
        <v>0</v>
      </c>
      <c r="G353">
        <v>76927</v>
      </c>
      <c r="H353">
        <v>0</v>
      </c>
      <c r="I353">
        <v>0</v>
      </c>
      <c r="J353">
        <v>468084</v>
      </c>
      <c r="K353">
        <v>0</v>
      </c>
      <c r="L353">
        <v>0</v>
      </c>
      <c r="M353">
        <v>0</v>
      </c>
      <c r="N353">
        <v>2957</v>
      </c>
      <c r="O353">
        <v>0</v>
      </c>
      <c r="P353">
        <v>0</v>
      </c>
      <c r="Q353">
        <v>12956</v>
      </c>
      <c r="R353">
        <v>28208</v>
      </c>
      <c r="S353">
        <v>0</v>
      </c>
      <c r="T353">
        <v>0</v>
      </c>
      <c r="U353">
        <v>5288</v>
      </c>
      <c r="V353">
        <v>0</v>
      </c>
      <c r="W353">
        <v>0</v>
      </c>
      <c r="Y353">
        <f t="shared" si="10"/>
        <v>471041</v>
      </c>
      <c r="Z353">
        <f>VLOOKUP(C353,[2]Sheet1!$B:$K,10,FALSE)</f>
        <v>471041</v>
      </c>
      <c r="AA353" t="b">
        <f t="shared" si="11"/>
        <v>1</v>
      </c>
    </row>
    <row r="354" spans="1:27" x14ac:dyDescent="0.25">
      <c r="A354" t="s">
        <v>558</v>
      </c>
      <c r="B354" t="s">
        <v>557</v>
      </c>
      <c r="C354">
        <v>1213032</v>
      </c>
      <c r="D354" s="11">
        <v>43104390125799</v>
      </c>
      <c r="E354" t="s">
        <v>49</v>
      </c>
      <c r="F354">
        <v>0</v>
      </c>
      <c r="G354">
        <v>75752</v>
      </c>
      <c r="H354">
        <v>0</v>
      </c>
      <c r="I354">
        <v>0</v>
      </c>
      <c r="J354">
        <v>385564</v>
      </c>
      <c r="K354">
        <v>0</v>
      </c>
      <c r="L354">
        <v>0</v>
      </c>
      <c r="M354">
        <v>0</v>
      </c>
      <c r="N354">
        <v>2376</v>
      </c>
      <c r="O354">
        <v>0</v>
      </c>
      <c r="P354">
        <v>0</v>
      </c>
      <c r="Q354">
        <v>0</v>
      </c>
      <c r="R354">
        <v>28936</v>
      </c>
      <c r="S354">
        <v>0</v>
      </c>
      <c r="T354">
        <v>0</v>
      </c>
      <c r="U354">
        <v>5423</v>
      </c>
      <c r="V354">
        <v>0</v>
      </c>
      <c r="W354">
        <v>0</v>
      </c>
      <c r="Y354">
        <f t="shared" si="10"/>
        <v>387940</v>
      </c>
      <c r="Z354">
        <f>VLOOKUP(C354,[2]Sheet1!$B:$K,10,FALSE)</f>
        <v>387940</v>
      </c>
      <c r="AA354" t="b">
        <f t="shared" si="11"/>
        <v>1</v>
      </c>
    </row>
    <row r="355" spans="1:27" x14ac:dyDescent="0.25">
      <c r="A355" t="s">
        <v>559</v>
      </c>
      <c r="B355" t="s">
        <v>557</v>
      </c>
      <c r="C355">
        <v>1819008</v>
      </c>
      <c r="D355" s="11">
        <v>7616480137430</v>
      </c>
      <c r="E355" t="s">
        <v>60</v>
      </c>
      <c r="F355">
        <v>0</v>
      </c>
      <c r="G355">
        <v>86029</v>
      </c>
      <c r="H355">
        <v>0</v>
      </c>
      <c r="I355">
        <v>0</v>
      </c>
      <c r="J355">
        <v>404584</v>
      </c>
      <c r="K355">
        <v>0</v>
      </c>
      <c r="L355">
        <v>0</v>
      </c>
      <c r="M355">
        <v>0</v>
      </c>
      <c r="N355">
        <v>2152</v>
      </c>
      <c r="O355">
        <v>0</v>
      </c>
      <c r="P355">
        <v>0</v>
      </c>
      <c r="Q355">
        <v>2715</v>
      </c>
      <c r="R355">
        <v>37572</v>
      </c>
      <c r="S355">
        <v>0</v>
      </c>
      <c r="T355">
        <v>0</v>
      </c>
      <c r="U355">
        <v>0</v>
      </c>
      <c r="V355">
        <v>0</v>
      </c>
      <c r="W355">
        <v>0</v>
      </c>
      <c r="Y355">
        <f t="shared" si="10"/>
        <v>406736</v>
      </c>
      <c r="Z355">
        <f>VLOOKUP(C355,[2]Sheet1!$B:$K,10,FALSE)</f>
        <v>406736</v>
      </c>
      <c r="AA355" t="b">
        <f t="shared" si="11"/>
        <v>1</v>
      </c>
    </row>
    <row r="356" spans="1:27" x14ac:dyDescent="0.25">
      <c r="A356" t="s">
        <v>560</v>
      </c>
      <c r="B356" t="s">
        <v>557</v>
      </c>
      <c r="C356">
        <v>1112021</v>
      </c>
      <c r="D356" s="11">
        <v>43104390123281</v>
      </c>
      <c r="E356" t="s">
        <v>51</v>
      </c>
      <c r="F356">
        <v>0</v>
      </c>
      <c r="G356">
        <v>68118</v>
      </c>
      <c r="H356">
        <v>0</v>
      </c>
      <c r="I356">
        <v>0</v>
      </c>
      <c r="J356">
        <v>392554</v>
      </c>
      <c r="K356">
        <v>0</v>
      </c>
      <c r="L356">
        <v>0</v>
      </c>
      <c r="M356">
        <v>0</v>
      </c>
      <c r="N356">
        <v>2341</v>
      </c>
      <c r="O356">
        <v>0</v>
      </c>
      <c r="P356">
        <v>0</v>
      </c>
      <c r="Q356">
        <v>0</v>
      </c>
      <c r="R356">
        <v>22992</v>
      </c>
      <c r="S356">
        <v>0</v>
      </c>
      <c r="T356">
        <v>0</v>
      </c>
      <c r="U356">
        <v>4310</v>
      </c>
      <c r="V356">
        <v>0</v>
      </c>
      <c r="W356">
        <v>0</v>
      </c>
      <c r="Y356">
        <f t="shared" si="10"/>
        <v>394895</v>
      </c>
      <c r="Z356">
        <f>VLOOKUP(C356,[2]Sheet1!$B:$K,10,FALSE)</f>
        <v>394895</v>
      </c>
      <c r="AA356" t="b">
        <f t="shared" si="11"/>
        <v>1</v>
      </c>
    </row>
    <row r="357" spans="1:27" x14ac:dyDescent="0.25">
      <c r="A357" t="s">
        <v>561</v>
      </c>
      <c r="B357" t="s">
        <v>557</v>
      </c>
      <c r="C357">
        <v>1415031</v>
      </c>
      <c r="D357" s="11">
        <v>43104390131110</v>
      </c>
      <c r="E357" t="s">
        <v>53</v>
      </c>
      <c r="F357">
        <v>0</v>
      </c>
      <c r="G357">
        <v>84854</v>
      </c>
      <c r="H357">
        <v>0</v>
      </c>
      <c r="I357">
        <v>0</v>
      </c>
      <c r="J357">
        <v>470431</v>
      </c>
      <c r="K357">
        <v>0</v>
      </c>
      <c r="L357">
        <v>0</v>
      </c>
      <c r="M357">
        <v>0</v>
      </c>
      <c r="N357">
        <v>2973</v>
      </c>
      <c r="O357">
        <v>0</v>
      </c>
      <c r="P357">
        <v>0</v>
      </c>
      <c r="Q357">
        <v>0</v>
      </c>
      <c r="R357">
        <v>31570</v>
      </c>
      <c r="S357">
        <v>0</v>
      </c>
      <c r="T357">
        <v>0</v>
      </c>
      <c r="U357">
        <v>5918</v>
      </c>
      <c r="V357">
        <v>0</v>
      </c>
      <c r="W357">
        <v>0</v>
      </c>
      <c r="Y357">
        <f t="shared" si="10"/>
        <v>473404</v>
      </c>
      <c r="Z357">
        <f>VLOOKUP(C357,[2]Sheet1!$B:$K,10,FALSE)</f>
        <v>473404</v>
      </c>
      <c r="AA357" t="b">
        <f t="shared" si="11"/>
        <v>1</v>
      </c>
    </row>
    <row r="358" spans="1:27" x14ac:dyDescent="0.25">
      <c r="A358" t="s">
        <v>562</v>
      </c>
      <c r="B358" t="s">
        <v>557</v>
      </c>
      <c r="C358">
        <v>1617034</v>
      </c>
      <c r="D358" s="11">
        <v>7770240134072</v>
      </c>
      <c r="E358" t="s">
        <v>96</v>
      </c>
      <c r="F358">
        <v>0</v>
      </c>
      <c r="G358">
        <v>95131</v>
      </c>
      <c r="H358">
        <v>0</v>
      </c>
      <c r="I358">
        <v>0</v>
      </c>
      <c r="J358">
        <v>473583</v>
      </c>
      <c r="K358">
        <v>0</v>
      </c>
      <c r="L358">
        <v>-57</v>
      </c>
      <c r="M358">
        <v>0</v>
      </c>
      <c r="N358">
        <v>2515</v>
      </c>
      <c r="O358">
        <v>0</v>
      </c>
      <c r="P358">
        <v>0</v>
      </c>
      <c r="Q358">
        <v>0</v>
      </c>
      <c r="R358">
        <v>37642</v>
      </c>
      <c r="S358">
        <v>0</v>
      </c>
      <c r="T358">
        <v>0</v>
      </c>
      <c r="U358">
        <v>7056</v>
      </c>
      <c r="V358">
        <v>0</v>
      </c>
      <c r="W358">
        <v>0</v>
      </c>
      <c r="Y358">
        <f t="shared" si="10"/>
        <v>476041</v>
      </c>
      <c r="Z358">
        <f>VLOOKUP(C358,[2]Sheet1!$B:$K,10,FALSE)</f>
        <v>476041</v>
      </c>
      <c r="AA358" t="b">
        <f t="shared" si="11"/>
        <v>1</v>
      </c>
    </row>
    <row r="359" spans="1:27" x14ac:dyDescent="0.25">
      <c r="A359" t="s">
        <v>563</v>
      </c>
      <c r="B359" t="s">
        <v>557</v>
      </c>
      <c r="C359">
        <v>1011034</v>
      </c>
      <c r="D359" s="11">
        <v>43104390120642</v>
      </c>
      <c r="E359" t="s">
        <v>76</v>
      </c>
      <c r="F359">
        <v>0</v>
      </c>
      <c r="G359">
        <v>58723</v>
      </c>
      <c r="H359">
        <v>0</v>
      </c>
      <c r="I359">
        <v>0</v>
      </c>
      <c r="J359">
        <v>335806</v>
      </c>
      <c r="K359">
        <v>0</v>
      </c>
      <c r="L359">
        <v>0</v>
      </c>
      <c r="M359">
        <v>0</v>
      </c>
      <c r="N359">
        <v>2122</v>
      </c>
      <c r="O359">
        <v>0</v>
      </c>
      <c r="P359">
        <v>0</v>
      </c>
      <c r="Q359">
        <v>0</v>
      </c>
      <c r="R359">
        <v>21113</v>
      </c>
      <c r="S359">
        <v>0</v>
      </c>
      <c r="T359">
        <v>0</v>
      </c>
      <c r="U359">
        <v>3957</v>
      </c>
      <c r="V359">
        <v>0</v>
      </c>
      <c r="W359">
        <v>0</v>
      </c>
      <c r="Y359">
        <f t="shared" si="10"/>
        <v>337928</v>
      </c>
      <c r="Z359">
        <f>VLOOKUP(C359,[2]Sheet1!$B:$K,10,FALSE)</f>
        <v>337928</v>
      </c>
      <c r="AA359" t="b">
        <f t="shared" si="11"/>
        <v>1</v>
      </c>
    </row>
    <row r="360" spans="1:27" x14ac:dyDescent="0.25">
      <c r="A360" t="s">
        <v>564</v>
      </c>
      <c r="B360" t="s">
        <v>557</v>
      </c>
      <c r="C360">
        <v>708006</v>
      </c>
      <c r="D360" s="11">
        <v>43104390113704</v>
      </c>
      <c r="E360" t="s">
        <v>139</v>
      </c>
      <c r="F360">
        <v>0</v>
      </c>
      <c r="G360">
        <v>70321</v>
      </c>
      <c r="H360">
        <v>0</v>
      </c>
      <c r="I360">
        <v>0</v>
      </c>
      <c r="J360">
        <v>394127</v>
      </c>
      <c r="K360">
        <v>0</v>
      </c>
      <c r="L360">
        <v>0</v>
      </c>
      <c r="M360">
        <v>0</v>
      </c>
      <c r="N360">
        <v>2491</v>
      </c>
      <c r="O360">
        <v>0</v>
      </c>
      <c r="P360">
        <v>0</v>
      </c>
      <c r="Q360">
        <v>0</v>
      </c>
      <c r="R360">
        <v>28050</v>
      </c>
      <c r="S360">
        <v>0</v>
      </c>
      <c r="T360">
        <v>0</v>
      </c>
      <c r="U360">
        <v>5258</v>
      </c>
      <c r="V360">
        <v>0</v>
      </c>
      <c r="W360">
        <v>0</v>
      </c>
      <c r="Y360">
        <f t="shared" si="10"/>
        <v>396618</v>
      </c>
      <c r="Z360">
        <f>VLOOKUP(C360,[2]Sheet1!$B:$K,10,FALSE)</f>
        <v>396618</v>
      </c>
      <c r="AA360" t="b">
        <f t="shared" si="11"/>
        <v>1</v>
      </c>
    </row>
    <row r="361" spans="1:27" x14ac:dyDescent="0.25">
      <c r="A361" t="s">
        <v>565</v>
      </c>
      <c r="B361" t="s">
        <v>557</v>
      </c>
      <c r="C361">
        <v>1112022</v>
      </c>
      <c r="D361" s="11">
        <v>43694500123299</v>
      </c>
      <c r="E361" t="s">
        <v>51</v>
      </c>
      <c r="F361">
        <v>0</v>
      </c>
      <c r="G361">
        <v>81918</v>
      </c>
      <c r="H361">
        <v>0</v>
      </c>
      <c r="I361">
        <v>0</v>
      </c>
      <c r="J361">
        <v>465556</v>
      </c>
      <c r="K361">
        <v>0</v>
      </c>
      <c r="L361">
        <v>0</v>
      </c>
      <c r="M361">
        <v>0</v>
      </c>
      <c r="N361">
        <v>2811</v>
      </c>
      <c r="O361">
        <v>0</v>
      </c>
      <c r="P361">
        <v>0</v>
      </c>
      <c r="Q361">
        <v>0</v>
      </c>
      <c r="R361">
        <v>33595</v>
      </c>
      <c r="S361">
        <v>0</v>
      </c>
      <c r="T361">
        <v>0</v>
      </c>
      <c r="U361">
        <v>6298</v>
      </c>
      <c r="V361">
        <v>0</v>
      </c>
      <c r="W361">
        <v>0</v>
      </c>
      <c r="Y361">
        <f t="shared" si="10"/>
        <v>468367</v>
      </c>
      <c r="Z361">
        <f>VLOOKUP(C361,[2]Sheet1!$B:$K,10,FALSE)</f>
        <v>468367</v>
      </c>
      <c r="AA361" t="b">
        <f t="shared" si="11"/>
        <v>1</v>
      </c>
    </row>
    <row r="362" spans="1:27" x14ac:dyDescent="0.25">
      <c r="A362" t="s">
        <v>566</v>
      </c>
      <c r="B362" t="s">
        <v>557</v>
      </c>
      <c r="C362">
        <v>1516031</v>
      </c>
      <c r="D362" s="11">
        <v>41690050132076</v>
      </c>
      <c r="E362" t="s">
        <v>55</v>
      </c>
      <c r="F362">
        <v>0</v>
      </c>
      <c r="G362">
        <v>45217</v>
      </c>
      <c r="H362">
        <v>0</v>
      </c>
      <c r="I362">
        <v>0</v>
      </c>
      <c r="J362">
        <v>219987</v>
      </c>
      <c r="K362">
        <v>0</v>
      </c>
      <c r="L362">
        <v>0</v>
      </c>
      <c r="M362">
        <v>0</v>
      </c>
      <c r="N362">
        <v>1331</v>
      </c>
      <c r="O362">
        <v>0</v>
      </c>
      <c r="P362">
        <v>0</v>
      </c>
      <c r="Q362">
        <v>0</v>
      </c>
      <c r="R362">
        <v>17488</v>
      </c>
      <c r="S362">
        <v>0</v>
      </c>
      <c r="T362">
        <v>0</v>
      </c>
      <c r="U362">
        <v>3278</v>
      </c>
      <c r="V362">
        <v>0</v>
      </c>
      <c r="W362">
        <v>0</v>
      </c>
      <c r="Y362">
        <f t="shared" si="10"/>
        <v>221318</v>
      </c>
      <c r="Z362">
        <f>VLOOKUP(C362,[2]Sheet1!$B:$K,10,FALSE)</f>
        <v>221318</v>
      </c>
      <c r="AA362" t="b">
        <f t="shared" si="11"/>
        <v>1</v>
      </c>
    </row>
    <row r="363" spans="1:27" x14ac:dyDescent="0.25">
      <c r="A363" t="s">
        <v>567</v>
      </c>
      <c r="B363" t="s">
        <v>557</v>
      </c>
      <c r="C363">
        <v>1617033</v>
      </c>
      <c r="D363" s="11">
        <v>43104390133496</v>
      </c>
      <c r="E363" t="s">
        <v>96</v>
      </c>
      <c r="F363">
        <v>0</v>
      </c>
      <c r="G363">
        <v>89259</v>
      </c>
      <c r="H363">
        <v>0</v>
      </c>
      <c r="I363">
        <v>0</v>
      </c>
      <c r="J363">
        <v>469989</v>
      </c>
      <c r="K363">
        <v>0</v>
      </c>
      <c r="L363">
        <v>0</v>
      </c>
      <c r="M363">
        <v>0</v>
      </c>
      <c r="N363">
        <v>2971</v>
      </c>
      <c r="O363">
        <v>0</v>
      </c>
      <c r="P363">
        <v>0</v>
      </c>
      <c r="Q363">
        <v>0</v>
      </c>
      <c r="R363">
        <v>33376</v>
      </c>
      <c r="S363">
        <v>0</v>
      </c>
      <c r="T363">
        <v>0</v>
      </c>
      <c r="U363">
        <v>6256</v>
      </c>
      <c r="V363">
        <v>0</v>
      </c>
      <c r="W363">
        <v>0</v>
      </c>
      <c r="Y363">
        <f t="shared" si="10"/>
        <v>472960</v>
      </c>
      <c r="Z363">
        <f>VLOOKUP(C363,[2]Sheet1!$B:$K,10,FALSE)</f>
        <v>472960</v>
      </c>
      <c r="AA363" t="b">
        <f t="shared" si="11"/>
        <v>1</v>
      </c>
    </row>
    <row r="364" spans="1:27" x14ac:dyDescent="0.25">
      <c r="A364" t="s">
        <v>568</v>
      </c>
      <c r="B364" t="s">
        <v>557</v>
      </c>
      <c r="C364">
        <v>910021</v>
      </c>
      <c r="D364" s="11">
        <v>43104390119024</v>
      </c>
      <c r="E364" t="s">
        <v>102</v>
      </c>
      <c r="F364">
        <v>0</v>
      </c>
      <c r="G364">
        <v>48446</v>
      </c>
      <c r="H364">
        <v>0</v>
      </c>
      <c r="I364">
        <v>0</v>
      </c>
      <c r="J364">
        <v>293068</v>
      </c>
      <c r="K364">
        <v>0</v>
      </c>
      <c r="L364">
        <v>0</v>
      </c>
      <c r="M364">
        <v>0</v>
      </c>
      <c r="N364">
        <v>1851</v>
      </c>
      <c r="O364">
        <v>0</v>
      </c>
      <c r="P364">
        <v>0</v>
      </c>
      <c r="Q364">
        <v>0</v>
      </c>
      <c r="R364">
        <v>17751</v>
      </c>
      <c r="S364">
        <v>0</v>
      </c>
      <c r="T364">
        <v>0</v>
      </c>
      <c r="U364">
        <v>3327</v>
      </c>
      <c r="V364">
        <v>0</v>
      </c>
      <c r="W364">
        <v>0</v>
      </c>
      <c r="Y364">
        <f t="shared" si="10"/>
        <v>294919</v>
      </c>
      <c r="Z364">
        <f>VLOOKUP(C364,[2]Sheet1!$B:$K,10,FALSE)</f>
        <v>294919</v>
      </c>
      <c r="AA364" t="b">
        <f t="shared" si="11"/>
        <v>1</v>
      </c>
    </row>
    <row r="365" spans="1:27" x14ac:dyDescent="0.25">
      <c r="A365" t="s">
        <v>569</v>
      </c>
      <c r="B365" t="s">
        <v>557</v>
      </c>
      <c r="C365">
        <v>1314023</v>
      </c>
      <c r="D365" s="11">
        <v>43694500128108</v>
      </c>
      <c r="E365" t="s">
        <v>131</v>
      </c>
      <c r="F365">
        <v>0</v>
      </c>
      <c r="G365">
        <v>83827</v>
      </c>
      <c r="H365">
        <v>0</v>
      </c>
      <c r="I365">
        <v>0</v>
      </c>
      <c r="J365">
        <v>463597</v>
      </c>
      <c r="K365">
        <v>0</v>
      </c>
      <c r="L365">
        <v>0</v>
      </c>
      <c r="M365">
        <v>0</v>
      </c>
      <c r="N365">
        <v>2930</v>
      </c>
      <c r="O365">
        <v>0</v>
      </c>
      <c r="P365">
        <v>0</v>
      </c>
      <c r="Q365">
        <v>0</v>
      </c>
      <c r="R365">
        <v>31788</v>
      </c>
      <c r="S365">
        <v>0</v>
      </c>
      <c r="T365">
        <v>0</v>
      </c>
      <c r="U365">
        <v>5958</v>
      </c>
      <c r="V365">
        <v>0</v>
      </c>
      <c r="W365">
        <v>0</v>
      </c>
      <c r="Y365">
        <f t="shared" si="10"/>
        <v>466527</v>
      </c>
      <c r="Z365">
        <f>VLOOKUP(C365,[2]Sheet1!$B:$K,10,FALSE)</f>
        <v>466527</v>
      </c>
      <c r="AA365" t="b">
        <f t="shared" si="11"/>
        <v>1</v>
      </c>
    </row>
    <row r="366" spans="1:27" x14ac:dyDescent="0.25">
      <c r="A366" t="s">
        <v>570</v>
      </c>
      <c r="B366" t="s">
        <v>571</v>
      </c>
      <c r="C366">
        <v>2021001</v>
      </c>
      <c r="D366" s="11" t="s">
        <v>572</v>
      </c>
      <c r="E366" t="s">
        <v>125</v>
      </c>
      <c r="F366">
        <v>1071</v>
      </c>
      <c r="G366">
        <v>8955</v>
      </c>
      <c r="H366">
        <v>0</v>
      </c>
      <c r="I366">
        <v>10621</v>
      </c>
      <c r="J366">
        <v>60174</v>
      </c>
      <c r="K366">
        <v>0</v>
      </c>
      <c r="L366">
        <v>-221</v>
      </c>
      <c r="M366">
        <v>0</v>
      </c>
      <c r="N366">
        <v>0</v>
      </c>
      <c r="O366">
        <v>0</v>
      </c>
      <c r="P366">
        <v>150</v>
      </c>
      <c r="Q366">
        <v>0</v>
      </c>
      <c r="R366">
        <v>5671</v>
      </c>
      <c r="S366">
        <v>0</v>
      </c>
      <c r="T366">
        <v>0</v>
      </c>
      <c r="U366">
        <v>0</v>
      </c>
      <c r="V366">
        <v>0</v>
      </c>
      <c r="W366">
        <v>0</v>
      </c>
      <c r="Y366">
        <f t="shared" si="10"/>
        <v>59953</v>
      </c>
      <c r="Z366">
        <f>VLOOKUP(C366,[2]Sheet1!$B:$K,10,FALSE)</f>
        <v>59953</v>
      </c>
      <c r="AA366" t="b">
        <f t="shared" si="11"/>
        <v>1</v>
      </c>
    </row>
    <row r="367" spans="1:27" x14ac:dyDescent="0.25">
      <c r="A367" t="s">
        <v>573</v>
      </c>
      <c r="B367" t="s">
        <v>571</v>
      </c>
      <c r="C367">
        <v>1011035</v>
      </c>
      <c r="D367" s="11">
        <v>31750856118392</v>
      </c>
      <c r="E367" t="s">
        <v>76</v>
      </c>
      <c r="F367">
        <v>15791</v>
      </c>
      <c r="G367">
        <v>61659</v>
      </c>
      <c r="H367">
        <v>0</v>
      </c>
      <c r="I367">
        <v>0</v>
      </c>
      <c r="J367">
        <v>367916</v>
      </c>
      <c r="K367">
        <v>0</v>
      </c>
      <c r="L367">
        <v>0</v>
      </c>
      <c r="M367">
        <v>0</v>
      </c>
      <c r="N367">
        <v>1838</v>
      </c>
      <c r="O367">
        <v>0</v>
      </c>
      <c r="P367">
        <v>2542</v>
      </c>
      <c r="Q367">
        <v>1500</v>
      </c>
      <c r="R367">
        <v>34691</v>
      </c>
      <c r="S367">
        <v>0</v>
      </c>
      <c r="T367">
        <v>0</v>
      </c>
      <c r="U367">
        <v>0</v>
      </c>
      <c r="V367">
        <v>0</v>
      </c>
      <c r="W367">
        <v>0</v>
      </c>
      <c r="Y367">
        <f t="shared" si="10"/>
        <v>369754</v>
      </c>
      <c r="Z367">
        <f>VLOOKUP(C367,[2]Sheet1!$B:$K,10,FALSE)</f>
        <v>369754</v>
      </c>
      <c r="AA367" t="b">
        <f t="shared" si="11"/>
        <v>1</v>
      </c>
    </row>
    <row r="368" spans="1:27" x14ac:dyDescent="0.25">
      <c r="A368" t="s">
        <v>574</v>
      </c>
      <c r="B368" t="s">
        <v>571</v>
      </c>
      <c r="C368">
        <v>1011036</v>
      </c>
      <c r="D368" s="11">
        <v>31750850114371</v>
      </c>
      <c r="E368" t="s">
        <v>76</v>
      </c>
      <c r="F368">
        <v>5554</v>
      </c>
      <c r="G368">
        <v>15562</v>
      </c>
      <c r="H368">
        <v>0</v>
      </c>
      <c r="I368">
        <v>3131</v>
      </c>
      <c r="J368">
        <v>140708</v>
      </c>
      <c r="K368">
        <v>0</v>
      </c>
      <c r="L368">
        <v>294</v>
      </c>
      <c r="M368">
        <v>0</v>
      </c>
      <c r="N368">
        <v>887</v>
      </c>
      <c r="O368">
        <v>0</v>
      </c>
      <c r="P368">
        <v>500</v>
      </c>
      <c r="Q368">
        <v>400</v>
      </c>
      <c r="R368">
        <v>5626</v>
      </c>
      <c r="S368">
        <v>0</v>
      </c>
      <c r="T368">
        <v>0</v>
      </c>
      <c r="U368">
        <v>0</v>
      </c>
      <c r="V368">
        <v>0</v>
      </c>
      <c r="W368">
        <v>0</v>
      </c>
      <c r="Y368">
        <f t="shared" si="10"/>
        <v>141889</v>
      </c>
      <c r="Z368">
        <f>VLOOKUP(C368,[2]Sheet1!$B:$K,10,FALSE)</f>
        <v>141889</v>
      </c>
      <c r="AA368" t="b">
        <f t="shared" si="11"/>
        <v>1</v>
      </c>
    </row>
    <row r="369" spans="1:27" x14ac:dyDescent="0.25">
      <c r="A369" t="s">
        <v>575</v>
      </c>
      <c r="B369" t="s">
        <v>571</v>
      </c>
      <c r="C369">
        <v>1516032</v>
      </c>
      <c r="D369" s="11">
        <v>31668520127928</v>
      </c>
      <c r="E369" t="s">
        <v>55</v>
      </c>
      <c r="F369">
        <v>45824</v>
      </c>
      <c r="G369">
        <v>171471</v>
      </c>
      <c r="H369">
        <v>0</v>
      </c>
      <c r="I369">
        <v>0</v>
      </c>
      <c r="J369">
        <v>928385</v>
      </c>
      <c r="K369">
        <v>0</v>
      </c>
      <c r="L369">
        <v>501</v>
      </c>
      <c r="M369">
        <v>0</v>
      </c>
      <c r="N369">
        <v>5868</v>
      </c>
      <c r="O369">
        <v>0</v>
      </c>
      <c r="P369">
        <v>2430</v>
      </c>
      <c r="Q369">
        <v>3000</v>
      </c>
      <c r="R369">
        <v>84251</v>
      </c>
      <c r="S369">
        <v>0</v>
      </c>
      <c r="T369">
        <v>0</v>
      </c>
      <c r="U369">
        <v>0</v>
      </c>
      <c r="V369">
        <v>0</v>
      </c>
      <c r="W369">
        <v>0</v>
      </c>
      <c r="Y369">
        <f t="shared" si="10"/>
        <v>934754</v>
      </c>
      <c r="Z369">
        <f>VLOOKUP(C369,[2]Sheet1!$B:$K,10,FALSE)</f>
        <v>934754</v>
      </c>
      <c r="AA369" t="b">
        <f t="shared" si="11"/>
        <v>1</v>
      </c>
    </row>
    <row r="370" spans="1:27" x14ac:dyDescent="0.25">
      <c r="A370" t="s">
        <v>576</v>
      </c>
      <c r="B370" t="s">
        <v>571</v>
      </c>
      <c r="C370">
        <v>910022</v>
      </c>
      <c r="D370" s="11">
        <v>31750850119487</v>
      </c>
      <c r="E370" t="s">
        <v>102</v>
      </c>
      <c r="F370">
        <v>31938</v>
      </c>
      <c r="G370">
        <v>114363</v>
      </c>
      <c r="H370">
        <v>0</v>
      </c>
      <c r="I370">
        <v>0</v>
      </c>
      <c r="J370">
        <v>615891</v>
      </c>
      <c r="K370">
        <v>0</v>
      </c>
      <c r="L370">
        <v>0</v>
      </c>
      <c r="M370">
        <v>0</v>
      </c>
      <c r="N370">
        <v>3893</v>
      </c>
      <c r="O370">
        <v>0</v>
      </c>
      <c r="P370">
        <v>1500</v>
      </c>
      <c r="Q370">
        <v>1100</v>
      </c>
      <c r="R370">
        <v>54272</v>
      </c>
      <c r="S370">
        <v>0</v>
      </c>
      <c r="T370">
        <v>0</v>
      </c>
      <c r="U370">
        <v>0</v>
      </c>
      <c r="V370">
        <v>0</v>
      </c>
      <c r="W370">
        <v>0</v>
      </c>
      <c r="Y370">
        <f t="shared" si="10"/>
        <v>619784</v>
      </c>
      <c r="Z370">
        <f>VLOOKUP(C370,[2]Sheet1!$B:$K,10,FALSE)</f>
        <v>619784</v>
      </c>
      <c r="AA370" t="b">
        <f t="shared" si="11"/>
        <v>1</v>
      </c>
    </row>
    <row r="371" spans="1:27" x14ac:dyDescent="0.25">
      <c r="A371" t="s">
        <v>577</v>
      </c>
      <c r="B371" t="s">
        <v>578</v>
      </c>
      <c r="C371">
        <v>1516036</v>
      </c>
      <c r="D371" s="11">
        <v>33751760120204</v>
      </c>
      <c r="E371" t="s">
        <v>55</v>
      </c>
      <c r="F371">
        <v>25947</v>
      </c>
      <c r="G371">
        <v>87057</v>
      </c>
      <c r="H371">
        <v>0</v>
      </c>
      <c r="I371">
        <v>2386</v>
      </c>
      <c r="J371">
        <v>448634</v>
      </c>
      <c r="K371">
        <v>0</v>
      </c>
      <c r="L371">
        <v>0</v>
      </c>
      <c r="M371">
        <v>0</v>
      </c>
      <c r="N371">
        <v>2661</v>
      </c>
      <c r="O371">
        <v>0</v>
      </c>
      <c r="P371">
        <v>0</v>
      </c>
      <c r="Q371">
        <v>0</v>
      </c>
      <c r="R371">
        <v>36152</v>
      </c>
      <c r="S371">
        <v>0</v>
      </c>
      <c r="T371">
        <v>0</v>
      </c>
      <c r="U371">
        <v>0</v>
      </c>
      <c r="V371">
        <v>0</v>
      </c>
      <c r="W371">
        <v>0</v>
      </c>
      <c r="Y371">
        <f t="shared" si="10"/>
        <v>451295</v>
      </c>
      <c r="Z371">
        <f>VLOOKUP(C371,[2]Sheet1!$B:$K,10,FALSE)</f>
        <v>451295</v>
      </c>
      <c r="AA371" t="b">
        <f t="shared" si="11"/>
        <v>1</v>
      </c>
    </row>
    <row r="372" spans="1:27" x14ac:dyDescent="0.25">
      <c r="A372" t="s">
        <v>579</v>
      </c>
      <c r="B372" t="s">
        <v>578</v>
      </c>
      <c r="C372">
        <v>1920017</v>
      </c>
      <c r="D372" s="11" t="s">
        <v>580</v>
      </c>
      <c r="E372" t="s">
        <v>155</v>
      </c>
      <c r="F372">
        <v>9958</v>
      </c>
      <c r="G372">
        <v>41840</v>
      </c>
      <c r="H372">
        <v>0</v>
      </c>
      <c r="I372">
        <v>0</v>
      </c>
      <c r="J372">
        <v>229475</v>
      </c>
      <c r="K372">
        <v>0</v>
      </c>
      <c r="L372">
        <v>0</v>
      </c>
      <c r="M372">
        <v>0</v>
      </c>
      <c r="N372">
        <v>583</v>
      </c>
      <c r="O372">
        <v>0</v>
      </c>
      <c r="P372">
        <v>5534</v>
      </c>
      <c r="Q372">
        <v>0</v>
      </c>
      <c r="R372">
        <v>21647</v>
      </c>
      <c r="S372">
        <v>0</v>
      </c>
      <c r="T372">
        <v>0</v>
      </c>
      <c r="U372">
        <v>0</v>
      </c>
      <c r="V372">
        <v>0</v>
      </c>
      <c r="W372">
        <v>0</v>
      </c>
      <c r="Y372">
        <f t="shared" si="10"/>
        <v>230058</v>
      </c>
      <c r="Z372">
        <f>VLOOKUP(C372,[2]Sheet1!$B:$K,10,FALSE)</f>
        <v>230058</v>
      </c>
      <c r="AA372" t="b">
        <f t="shared" si="11"/>
        <v>1</v>
      </c>
    </row>
    <row r="373" spans="1:27" x14ac:dyDescent="0.25">
      <c r="A373" t="s">
        <v>581</v>
      </c>
      <c r="B373" t="s">
        <v>581</v>
      </c>
      <c r="C373">
        <v>1718006</v>
      </c>
      <c r="D373" s="11">
        <v>21770650135350</v>
      </c>
      <c r="E373" t="s">
        <v>83</v>
      </c>
      <c r="F373">
        <v>0</v>
      </c>
      <c r="G373">
        <v>30829</v>
      </c>
      <c r="H373">
        <v>0</v>
      </c>
      <c r="I373">
        <v>0</v>
      </c>
      <c r="J373">
        <v>153542</v>
      </c>
      <c r="K373">
        <v>0</v>
      </c>
      <c r="L373">
        <v>71</v>
      </c>
      <c r="M373">
        <v>0</v>
      </c>
      <c r="N373">
        <v>919</v>
      </c>
      <c r="O373">
        <v>0</v>
      </c>
      <c r="P373">
        <v>0</v>
      </c>
      <c r="Q373">
        <v>0</v>
      </c>
      <c r="R373">
        <v>12052</v>
      </c>
      <c r="S373">
        <v>0</v>
      </c>
      <c r="T373">
        <v>0</v>
      </c>
      <c r="U373">
        <v>2259</v>
      </c>
      <c r="V373">
        <v>0</v>
      </c>
      <c r="W373">
        <v>0</v>
      </c>
      <c r="Y373">
        <f t="shared" si="10"/>
        <v>154532</v>
      </c>
      <c r="Z373">
        <f>VLOOKUP(C373,[2]Sheet1!$B:$K,10,FALSE)</f>
        <v>154532</v>
      </c>
      <c r="AA373" t="b">
        <f t="shared" si="11"/>
        <v>1</v>
      </c>
    </row>
    <row r="374" spans="1:27" x14ac:dyDescent="0.25">
      <c r="A374" t="s">
        <v>582</v>
      </c>
      <c r="B374" t="s">
        <v>582</v>
      </c>
      <c r="C374">
        <v>2021060</v>
      </c>
      <c r="D374" s="11" t="s">
        <v>583</v>
      </c>
      <c r="E374" t="s">
        <v>125</v>
      </c>
      <c r="F374">
        <v>0</v>
      </c>
      <c r="G374">
        <v>0</v>
      </c>
      <c r="H374">
        <v>0</v>
      </c>
      <c r="I374">
        <v>0</v>
      </c>
      <c r="J374">
        <v>225689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18112</v>
      </c>
      <c r="S374">
        <v>0</v>
      </c>
      <c r="T374">
        <v>0</v>
      </c>
      <c r="U374">
        <v>3394</v>
      </c>
      <c r="V374">
        <v>0</v>
      </c>
      <c r="W374">
        <v>0</v>
      </c>
      <c r="Y374">
        <f t="shared" si="10"/>
        <v>225689</v>
      </c>
      <c r="Z374">
        <f>VLOOKUP(C374,[2]Sheet1!$B:$K,10,FALSE)</f>
        <v>225689</v>
      </c>
      <c r="AA374" t="b">
        <f t="shared" si="11"/>
        <v>1</v>
      </c>
    </row>
    <row r="375" spans="1:27" x14ac:dyDescent="0.25">
      <c r="A375" t="s">
        <v>584</v>
      </c>
      <c r="B375" t="s">
        <v>584</v>
      </c>
      <c r="C375">
        <v>1314029</v>
      </c>
      <c r="D375" s="11">
        <v>30103060126037</v>
      </c>
      <c r="E375" t="s">
        <v>131</v>
      </c>
      <c r="F375">
        <v>2017</v>
      </c>
      <c r="G375">
        <v>118326</v>
      </c>
      <c r="H375">
        <v>0</v>
      </c>
      <c r="I375">
        <v>0</v>
      </c>
      <c r="J375">
        <v>597216</v>
      </c>
      <c r="K375">
        <v>0</v>
      </c>
      <c r="L375">
        <v>214</v>
      </c>
      <c r="M375">
        <v>0</v>
      </c>
      <c r="N375">
        <v>2517</v>
      </c>
      <c r="O375">
        <v>0</v>
      </c>
      <c r="P375">
        <v>0</v>
      </c>
      <c r="Q375">
        <v>33523</v>
      </c>
      <c r="R375">
        <v>47358</v>
      </c>
      <c r="S375">
        <v>0</v>
      </c>
      <c r="T375">
        <v>0</v>
      </c>
      <c r="U375">
        <v>8876</v>
      </c>
      <c r="V375">
        <v>0</v>
      </c>
      <c r="W375">
        <v>0</v>
      </c>
      <c r="Y375">
        <f t="shared" si="10"/>
        <v>599947</v>
      </c>
      <c r="Z375">
        <f>VLOOKUP(C375,[2]Sheet1!$B:$K,10,FALSE)</f>
        <v>599947</v>
      </c>
      <c r="AA375" t="b">
        <f t="shared" si="11"/>
        <v>1</v>
      </c>
    </row>
    <row r="376" spans="1:27" x14ac:dyDescent="0.25">
      <c r="A376" t="s">
        <v>585</v>
      </c>
      <c r="B376" t="s">
        <v>586</v>
      </c>
      <c r="C376">
        <v>1415032</v>
      </c>
      <c r="D376" s="11">
        <v>37683386119168</v>
      </c>
      <c r="E376" t="s">
        <v>53</v>
      </c>
      <c r="F376">
        <v>15473</v>
      </c>
      <c r="G376">
        <v>63861</v>
      </c>
      <c r="H376">
        <v>0</v>
      </c>
      <c r="I376">
        <v>5203</v>
      </c>
      <c r="J376">
        <v>441114</v>
      </c>
      <c r="K376">
        <v>0</v>
      </c>
      <c r="L376">
        <v>-2724</v>
      </c>
      <c r="M376">
        <v>0</v>
      </c>
      <c r="N376">
        <v>2785</v>
      </c>
      <c r="O376">
        <v>0</v>
      </c>
      <c r="P376">
        <v>0</v>
      </c>
      <c r="Q376">
        <v>30920</v>
      </c>
      <c r="R376">
        <v>25437</v>
      </c>
      <c r="S376">
        <v>0</v>
      </c>
      <c r="T376">
        <v>0</v>
      </c>
      <c r="U376">
        <v>4768</v>
      </c>
      <c r="V376">
        <v>0</v>
      </c>
      <c r="W376">
        <v>0</v>
      </c>
      <c r="Y376">
        <f t="shared" si="10"/>
        <v>441175</v>
      </c>
      <c r="Z376">
        <f>VLOOKUP(C376,[2]Sheet1!$B:$K,10,FALSE)</f>
        <v>441175</v>
      </c>
      <c r="AA376" t="b">
        <f t="shared" si="11"/>
        <v>1</v>
      </c>
    </row>
    <row r="377" spans="1:27" x14ac:dyDescent="0.25">
      <c r="A377" t="s">
        <v>587</v>
      </c>
      <c r="B377" t="s">
        <v>587</v>
      </c>
      <c r="C377">
        <v>1718005</v>
      </c>
      <c r="D377" s="11">
        <v>43694274330676</v>
      </c>
      <c r="E377" t="s">
        <v>83</v>
      </c>
      <c r="F377">
        <v>7141</v>
      </c>
      <c r="G377">
        <v>19232</v>
      </c>
      <c r="H377">
        <v>0</v>
      </c>
      <c r="I377">
        <v>0</v>
      </c>
      <c r="J377">
        <v>109499</v>
      </c>
      <c r="K377">
        <v>0</v>
      </c>
      <c r="L377">
        <v>0</v>
      </c>
      <c r="M377">
        <v>0</v>
      </c>
      <c r="N377">
        <v>692</v>
      </c>
      <c r="O377">
        <v>0</v>
      </c>
      <c r="P377">
        <v>0</v>
      </c>
      <c r="Q377">
        <v>0</v>
      </c>
      <c r="R377">
        <v>8148</v>
      </c>
      <c r="S377">
        <v>0</v>
      </c>
      <c r="T377">
        <v>0</v>
      </c>
      <c r="U377">
        <v>1527</v>
      </c>
      <c r="V377">
        <v>0</v>
      </c>
      <c r="W377">
        <v>0</v>
      </c>
      <c r="Y377">
        <f t="shared" si="10"/>
        <v>110191</v>
      </c>
      <c r="Z377">
        <f>VLOOKUP(C377,[2]Sheet1!$B:$K,10,FALSE)</f>
        <v>110191</v>
      </c>
      <c r="AA377" t="b">
        <f t="shared" si="11"/>
        <v>1</v>
      </c>
    </row>
    <row r="378" spans="1:27" x14ac:dyDescent="0.25">
      <c r="A378" t="s">
        <v>588</v>
      </c>
      <c r="B378" t="s">
        <v>588</v>
      </c>
      <c r="C378">
        <v>1516034</v>
      </c>
      <c r="D378" s="11">
        <v>30666216085328</v>
      </c>
      <c r="E378" t="s">
        <v>55</v>
      </c>
      <c r="F378">
        <v>46142</v>
      </c>
      <c r="G378">
        <v>170443</v>
      </c>
      <c r="H378">
        <v>0</v>
      </c>
      <c r="I378">
        <v>0</v>
      </c>
      <c r="J378">
        <v>829913</v>
      </c>
      <c r="K378">
        <v>0</v>
      </c>
      <c r="L378">
        <v>17167</v>
      </c>
      <c r="M378">
        <v>0</v>
      </c>
      <c r="N378">
        <v>4909</v>
      </c>
      <c r="O378">
        <v>0</v>
      </c>
      <c r="P378">
        <v>24828</v>
      </c>
      <c r="Q378">
        <v>0</v>
      </c>
      <c r="R378">
        <v>62924</v>
      </c>
      <c r="S378">
        <v>0</v>
      </c>
      <c r="T378">
        <v>0</v>
      </c>
      <c r="U378">
        <v>11794</v>
      </c>
      <c r="V378">
        <v>0</v>
      </c>
      <c r="W378">
        <v>0</v>
      </c>
      <c r="Y378">
        <f t="shared" si="10"/>
        <v>851989</v>
      </c>
      <c r="Z378">
        <f>VLOOKUP(C378,[2]Sheet1!$B:$K,10,FALSE)</f>
        <v>851989</v>
      </c>
      <c r="AA378" t="b">
        <f t="shared" si="11"/>
        <v>1</v>
      </c>
    </row>
    <row r="379" spans="1:27" x14ac:dyDescent="0.25">
      <c r="A379" t="s">
        <v>589</v>
      </c>
      <c r="B379" t="s">
        <v>589</v>
      </c>
      <c r="C379">
        <v>1819073</v>
      </c>
      <c r="D379" s="11">
        <v>37771640137356</v>
      </c>
      <c r="E379" t="s">
        <v>60</v>
      </c>
      <c r="F379">
        <v>0</v>
      </c>
      <c r="G379">
        <v>0</v>
      </c>
      <c r="H379">
        <v>0</v>
      </c>
      <c r="I379">
        <v>0</v>
      </c>
      <c r="J379">
        <v>306873</v>
      </c>
      <c r="K379">
        <v>0</v>
      </c>
      <c r="L379">
        <v>0</v>
      </c>
      <c r="M379">
        <v>0</v>
      </c>
      <c r="N379">
        <v>1899</v>
      </c>
      <c r="O379">
        <v>0</v>
      </c>
      <c r="P379">
        <v>0</v>
      </c>
      <c r="Q379">
        <v>0</v>
      </c>
      <c r="R379">
        <v>24246</v>
      </c>
      <c r="S379">
        <v>0</v>
      </c>
      <c r="T379">
        <v>0</v>
      </c>
      <c r="U379">
        <v>4544</v>
      </c>
      <c r="V379">
        <v>0</v>
      </c>
      <c r="W379">
        <v>0</v>
      </c>
      <c r="Y379">
        <f t="shared" si="10"/>
        <v>308772</v>
      </c>
      <c r="Z379">
        <f>VLOOKUP(C379,[2]Sheet1!$B:$K,10,FALSE)</f>
        <v>308772</v>
      </c>
      <c r="AA379" t="b">
        <f t="shared" si="11"/>
        <v>1</v>
      </c>
    </row>
    <row r="380" spans="1:27" x14ac:dyDescent="0.25">
      <c r="A380" t="s">
        <v>590</v>
      </c>
      <c r="B380" t="s">
        <v>590</v>
      </c>
      <c r="C380">
        <v>1617037</v>
      </c>
      <c r="D380" s="11">
        <v>30103060134288</v>
      </c>
      <c r="E380" t="s">
        <v>96</v>
      </c>
      <c r="F380">
        <v>20036</v>
      </c>
      <c r="G380">
        <v>76193</v>
      </c>
      <c r="H380">
        <v>0</v>
      </c>
      <c r="I380">
        <v>0</v>
      </c>
      <c r="J380">
        <v>470381</v>
      </c>
      <c r="K380">
        <v>0</v>
      </c>
      <c r="L380">
        <v>0</v>
      </c>
      <c r="M380">
        <v>0</v>
      </c>
      <c r="N380">
        <v>2346</v>
      </c>
      <c r="O380">
        <v>0</v>
      </c>
      <c r="P380">
        <v>0</v>
      </c>
      <c r="Q380">
        <v>42857</v>
      </c>
      <c r="R380">
        <v>44345</v>
      </c>
      <c r="S380">
        <v>0</v>
      </c>
      <c r="T380">
        <v>0</v>
      </c>
      <c r="U380">
        <v>0</v>
      </c>
      <c r="V380">
        <v>0</v>
      </c>
      <c r="W380">
        <v>0</v>
      </c>
      <c r="Y380">
        <f t="shared" si="10"/>
        <v>472727</v>
      </c>
      <c r="Z380">
        <f>VLOOKUP(C380,[2]Sheet1!$B:$K,10,FALSE)</f>
        <v>472727</v>
      </c>
      <c r="AA380" t="b">
        <f t="shared" si="11"/>
        <v>1</v>
      </c>
    </row>
    <row r="381" spans="1:27" x14ac:dyDescent="0.25">
      <c r="A381" t="s">
        <v>591</v>
      </c>
      <c r="B381" t="s">
        <v>590</v>
      </c>
      <c r="C381">
        <v>1718036</v>
      </c>
      <c r="D381" s="11">
        <v>37103710136085</v>
      </c>
      <c r="E381" t="s">
        <v>83</v>
      </c>
      <c r="F381">
        <v>19322</v>
      </c>
      <c r="G381">
        <v>76193</v>
      </c>
      <c r="H381">
        <v>0</v>
      </c>
      <c r="I381">
        <v>0</v>
      </c>
      <c r="J381">
        <v>396090</v>
      </c>
      <c r="K381">
        <v>0</v>
      </c>
      <c r="L381">
        <v>0</v>
      </c>
      <c r="M381">
        <v>0</v>
      </c>
      <c r="N381">
        <v>1887</v>
      </c>
      <c r="O381">
        <v>0</v>
      </c>
      <c r="P381">
        <v>0</v>
      </c>
      <c r="Q381">
        <v>49553</v>
      </c>
      <c r="R381">
        <v>37375</v>
      </c>
      <c r="S381">
        <v>0</v>
      </c>
      <c r="T381">
        <v>0</v>
      </c>
      <c r="U381">
        <v>0</v>
      </c>
      <c r="V381">
        <v>0</v>
      </c>
      <c r="W381">
        <v>0</v>
      </c>
      <c r="Y381">
        <f t="shared" si="10"/>
        <v>397977</v>
      </c>
      <c r="Z381">
        <f>VLOOKUP(C381,[2]Sheet1!$B:$K,10,FALSE)</f>
        <v>397977</v>
      </c>
      <c r="AA381" t="b">
        <f t="shared" si="11"/>
        <v>1</v>
      </c>
    </row>
    <row r="382" spans="1:27" x14ac:dyDescent="0.25">
      <c r="A382" t="s">
        <v>592</v>
      </c>
      <c r="B382" t="s">
        <v>592</v>
      </c>
      <c r="C382">
        <v>1617015</v>
      </c>
      <c r="D382" s="11">
        <v>37683380122788</v>
      </c>
      <c r="E382" t="s">
        <v>96</v>
      </c>
      <c r="F382">
        <v>0</v>
      </c>
      <c r="G382">
        <v>31710</v>
      </c>
      <c r="H382">
        <v>0</v>
      </c>
      <c r="I382">
        <v>0</v>
      </c>
      <c r="J382">
        <v>164389</v>
      </c>
      <c r="K382">
        <v>0</v>
      </c>
      <c r="L382">
        <v>0</v>
      </c>
      <c r="M382">
        <v>0</v>
      </c>
      <c r="N382">
        <v>882</v>
      </c>
      <c r="O382">
        <v>0</v>
      </c>
      <c r="P382">
        <v>10170</v>
      </c>
      <c r="Q382">
        <v>24402</v>
      </c>
      <c r="R382">
        <v>15512</v>
      </c>
      <c r="S382">
        <v>0</v>
      </c>
      <c r="T382">
        <v>0</v>
      </c>
      <c r="U382">
        <v>0</v>
      </c>
      <c r="V382">
        <v>0</v>
      </c>
      <c r="W382">
        <v>0</v>
      </c>
      <c r="Y382">
        <f t="shared" si="10"/>
        <v>165271</v>
      </c>
      <c r="Z382">
        <f>VLOOKUP(C382,[2]Sheet1!$B:$K,10,FALSE)</f>
        <v>165271</v>
      </c>
      <c r="AA382" t="b">
        <f t="shared" si="11"/>
        <v>1</v>
      </c>
    </row>
    <row r="383" spans="1:27" x14ac:dyDescent="0.25">
      <c r="A383" t="s">
        <v>593</v>
      </c>
      <c r="B383" t="s">
        <v>593</v>
      </c>
      <c r="C383">
        <v>1516035</v>
      </c>
      <c r="D383" s="11">
        <v>19756971996693</v>
      </c>
      <c r="E383" t="s">
        <v>55</v>
      </c>
      <c r="F383">
        <v>0</v>
      </c>
      <c r="G383">
        <v>102471</v>
      </c>
      <c r="H383">
        <v>0</v>
      </c>
      <c r="I383">
        <v>0</v>
      </c>
      <c r="J383">
        <v>562264</v>
      </c>
      <c r="K383">
        <v>0</v>
      </c>
      <c r="L383">
        <v>494</v>
      </c>
      <c r="M383">
        <v>0</v>
      </c>
      <c r="N383">
        <v>3554</v>
      </c>
      <c r="O383">
        <v>0</v>
      </c>
      <c r="P383">
        <v>8352</v>
      </c>
      <c r="Q383">
        <v>0</v>
      </c>
      <c r="R383">
        <v>44751</v>
      </c>
      <c r="S383">
        <v>0</v>
      </c>
      <c r="T383">
        <v>0</v>
      </c>
      <c r="U383">
        <v>0</v>
      </c>
      <c r="V383">
        <v>0</v>
      </c>
      <c r="W383">
        <v>0</v>
      </c>
      <c r="Y383">
        <f t="shared" si="10"/>
        <v>566312</v>
      </c>
      <c r="Z383">
        <f>VLOOKUP(C383,[2]Sheet1!$B:$K,10,FALSE)</f>
        <v>566312</v>
      </c>
      <c r="AA383" t="b">
        <f t="shared" si="11"/>
        <v>1</v>
      </c>
    </row>
    <row r="384" spans="1:27" x14ac:dyDescent="0.25">
      <c r="A384" t="s">
        <v>594</v>
      </c>
      <c r="B384" t="s">
        <v>595</v>
      </c>
      <c r="C384">
        <v>1314024</v>
      </c>
      <c r="D384" s="11">
        <v>37683380121681</v>
      </c>
      <c r="E384" t="s">
        <v>131</v>
      </c>
      <c r="F384">
        <v>0</v>
      </c>
      <c r="G384">
        <v>61365</v>
      </c>
      <c r="H384">
        <v>0</v>
      </c>
      <c r="I384">
        <v>0</v>
      </c>
      <c r="J384">
        <v>324034</v>
      </c>
      <c r="K384">
        <v>0</v>
      </c>
      <c r="L384">
        <v>0</v>
      </c>
      <c r="M384">
        <v>0</v>
      </c>
      <c r="N384">
        <v>1964</v>
      </c>
      <c r="O384">
        <v>0</v>
      </c>
      <c r="P384">
        <v>0</v>
      </c>
      <c r="Q384">
        <v>0</v>
      </c>
      <c r="R384">
        <v>24292</v>
      </c>
      <c r="S384">
        <v>0</v>
      </c>
      <c r="T384">
        <v>0</v>
      </c>
      <c r="U384">
        <v>4554</v>
      </c>
      <c r="V384">
        <v>0</v>
      </c>
      <c r="W384">
        <v>0</v>
      </c>
      <c r="Y384">
        <f t="shared" si="10"/>
        <v>325998</v>
      </c>
      <c r="Z384">
        <f>VLOOKUP(C384,[2]Sheet1!$B:$K,10,FALSE)</f>
        <v>325998</v>
      </c>
      <c r="AA384" t="b">
        <f t="shared" si="11"/>
        <v>1</v>
      </c>
    </row>
    <row r="385" spans="1:27" x14ac:dyDescent="0.25">
      <c r="A385" t="s">
        <v>596</v>
      </c>
      <c r="B385" t="s">
        <v>597</v>
      </c>
      <c r="C385">
        <v>1415034</v>
      </c>
      <c r="D385" s="11" t="s">
        <v>598</v>
      </c>
      <c r="E385" t="s">
        <v>53</v>
      </c>
      <c r="F385">
        <v>10633</v>
      </c>
      <c r="G385">
        <v>37583</v>
      </c>
      <c r="H385">
        <v>0</v>
      </c>
      <c r="I385">
        <v>0</v>
      </c>
      <c r="J385">
        <v>207824</v>
      </c>
      <c r="K385">
        <v>0</v>
      </c>
      <c r="L385">
        <v>0</v>
      </c>
      <c r="M385">
        <v>0</v>
      </c>
      <c r="N385">
        <v>1314</v>
      </c>
      <c r="O385">
        <v>0</v>
      </c>
      <c r="P385">
        <v>0</v>
      </c>
      <c r="Q385">
        <v>0</v>
      </c>
      <c r="R385">
        <v>17345</v>
      </c>
      <c r="S385">
        <v>0</v>
      </c>
      <c r="T385">
        <v>0</v>
      </c>
      <c r="U385">
        <v>0</v>
      </c>
      <c r="V385">
        <v>0</v>
      </c>
      <c r="W385">
        <v>0</v>
      </c>
      <c r="Y385">
        <f t="shared" si="10"/>
        <v>209138</v>
      </c>
      <c r="Z385">
        <f>VLOOKUP(C385,[2]Sheet1!$B:$K,10,FALSE)</f>
        <v>209138</v>
      </c>
      <c r="AA385" t="b">
        <f t="shared" si="11"/>
        <v>1</v>
      </c>
    </row>
    <row r="386" spans="1:27" x14ac:dyDescent="0.25">
      <c r="A386" t="s">
        <v>599</v>
      </c>
      <c r="B386" t="s">
        <v>600</v>
      </c>
      <c r="C386">
        <v>2021035</v>
      </c>
      <c r="D386" s="11" t="s">
        <v>601</v>
      </c>
      <c r="E386" t="s">
        <v>125</v>
      </c>
      <c r="F386">
        <v>0</v>
      </c>
      <c r="G386">
        <v>34206</v>
      </c>
      <c r="H386">
        <v>0</v>
      </c>
      <c r="I386">
        <v>0</v>
      </c>
      <c r="J386">
        <v>215722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3590</v>
      </c>
      <c r="Q386">
        <v>0</v>
      </c>
      <c r="R386">
        <v>20153</v>
      </c>
      <c r="S386">
        <v>0</v>
      </c>
      <c r="T386">
        <v>0</v>
      </c>
      <c r="U386">
        <v>0</v>
      </c>
      <c r="V386">
        <v>0</v>
      </c>
      <c r="W386">
        <v>0</v>
      </c>
      <c r="Y386">
        <f t="shared" si="10"/>
        <v>215722</v>
      </c>
      <c r="Z386">
        <f>VLOOKUP(C386,[2]Sheet1!$B:$K,10,FALSE)</f>
        <v>215722</v>
      </c>
      <c r="AA386" t="b">
        <f t="shared" si="11"/>
        <v>1</v>
      </c>
    </row>
    <row r="387" spans="1:27" x14ac:dyDescent="0.25">
      <c r="A387" t="s">
        <v>602</v>
      </c>
      <c r="B387" t="s">
        <v>603</v>
      </c>
      <c r="C387">
        <v>1920023</v>
      </c>
      <c r="D387" s="11">
        <v>45699480139543</v>
      </c>
      <c r="E387" t="s">
        <v>155</v>
      </c>
      <c r="F387">
        <v>4660</v>
      </c>
      <c r="G387">
        <v>73697</v>
      </c>
      <c r="H387">
        <v>0</v>
      </c>
      <c r="I387">
        <v>0</v>
      </c>
      <c r="J387">
        <v>385410</v>
      </c>
      <c r="K387">
        <v>0</v>
      </c>
      <c r="L387">
        <v>0</v>
      </c>
      <c r="M387">
        <v>0</v>
      </c>
      <c r="N387">
        <v>498</v>
      </c>
      <c r="O387">
        <v>0</v>
      </c>
      <c r="P387">
        <v>0</v>
      </c>
      <c r="Q387">
        <v>0</v>
      </c>
      <c r="R387">
        <v>36526</v>
      </c>
      <c r="S387">
        <v>0</v>
      </c>
      <c r="T387">
        <v>0</v>
      </c>
      <c r="U387">
        <v>0</v>
      </c>
      <c r="V387">
        <v>0</v>
      </c>
      <c r="W387">
        <v>0</v>
      </c>
      <c r="Y387">
        <f t="shared" si="10"/>
        <v>385908</v>
      </c>
      <c r="Z387">
        <f>VLOOKUP(C387,[2]Sheet1!$B:$K,10,FALSE)</f>
        <v>385908</v>
      </c>
      <c r="AA387" t="b">
        <f t="shared" si="11"/>
        <v>1</v>
      </c>
    </row>
    <row r="388" spans="1:27" x14ac:dyDescent="0.25">
      <c r="A388" t="s">
        <v>604</v>
      </c>
      <c r="B388" t="s">
        <v>604</v>
      </c>
      <c r="C388">
        <v>1617044</v>
      </c>
      <c r="D388" s="11">
        <v>4614240121475</v>
      </c>
      <c r="E388" t="s">
        <v>96</v>
      </c>
      <c r="F388">
        <v>0</v>
      </c>
      <c r="G388">
        <v>15415</v>
      </c>
      <c r="H388">
        <v>0</v>
      </c>
      <c r="I388">
        <v>0</v>
      </c>
      <c r="J388">
        <v>115141</v>
      </c>
      <c r="K388">
        <v>0</v>
      </c>
      <c r="L388">
        <v>0</v>
      </c>
      <c r="M388">
        <v>0</v>
      </c>
      <c r="N388">
        <v>727</v>
      </c>
      <c r="O388">
        <v>0</v>
      </c>
      <c r="P388">
        <v>0</v>
      </c>
      <c r="Q388">
        <v>0</v>
      </c>
      <c r="R388">
        <v>5803</v>
      </c>
      <c r="S388">
        <v>0</v>
      </c>
      <c r="T388">
        <v>0</v>
      </c>
      <c r="U388">
        <v>1088</v>
      </c>
      <c r="V388">
        <v>0</v>
      </c>
      <c r="W388">
        <v>0</v>
      </c>
      <c r="Y388">
        <f t="shared" ref="Y388:Y448" si="12">J388+K388+L388+N388+O388</f>
        <v>115868</v>
      </c>
      <c r="Z388">
        <f>VLOOKUP(C388,[2]Sheet1!$B:$K,10,FALSE)</f>
        <v>115868</v>
      </c>
      <c r="AA388" t="b">
        <f t="shared" ref="AA388:AA448" si="13">Z388=J388+K388+L388+N388+O388</f>
        <v>1</v>
      </c>
    </row>
    <row r="389" spans="1:27" x14ac:dyDescent="0.25">
      <c r="A389" t="s">
        <v>605</v>
      </c>
      <c r="B389" t="s">
        <v>606</v>
      </c>
      <c r="C389">
        <v>2021061</v>
      </c>
      <c r="D389" s="11" t="s">
        <v>607</v>
      </c>
      <c r="E389" t="s">
        <v>125</v>
      </c>
      <c r="F389">
        <v>7697</v>
      </c>
      <c r="G389">
        <v>25838</v>
      </c>
      <c r="H389">
        <v>0</v>
      </c>
      <c r="I389">
        <v>0</v>
      </c>
      <c r="J389">
        <v>140422</v>
      </c>
      <c r="K389">
        <v>0</v>
      </c>
      <c r="L389">
        <v>-29</v>
      </c>
      <c r="M389">
        <v>0</v>
      </c>
      <c r="N389">
        <v>0</v>
      </c>
      <c r="O389">
        <v>83936.97</v>
      </c>
      <c r="P389">
        <v>4487</v>
      </c>
      <c r="Q389">
        <v>0</v>
      </c>
      <c r="R389">
        <v>11081</v>
      </c>
      <c r="S389">
        <v>0</v>
      </c>
      <c r="T389">
        <v>0</v>
      </c>
      <c r="U389">
        <v>0</v>
      </c>
      <c r="V389">
        <v>0</v>
      </c>
      <c r="W389">
        <v>0</v>
      </c>
      <c r="Y389">
        <f t="shared" si="12"/>
        <v>224329.97</v>
      </c>
      <c r="Z389">
        <f>VLOOKUP(C389,[2]Sheet1!$B:$K,10,FALSE)</f>
        <v>224329.97</v>
      </c>
      <c r="AA389" t="b">
        <f t="shared" si="13"/>
        <v>1</v>
      </c>
    </row>
    <row r="390" spans="1:27" x14ac:dyDescent="0.25">
      <c r="A390" t="s">
        <v>608</v>
      </c>
      <c r="B390" t="s">
        <v>608</v>
      </c>
      <c r="C390">
        <v>1617035</v>
      </c>
      <c r="D390" s="11">
        <v>10621660114355</v>
      </c>
      <c r="E390" t="s">
        <v>96</v>
      </c>
      <c r="F390">
        <v>15989</v>
      </c>
      <c r="G390">
        <v>49034</v>
      </c>
      <c r="H390">
        <v>0</v>
      </c>
      <c r="I390">
        <v>0</v>
      </c>
      <c r="J390">
        <v>335818</v>
      </c>
      <c r="K390">
        <v>0</v>
      </c>
      <c r="L390">
        <v>0</v>
      </c>
      <c r="M390">
        <v>0</v>
      </c>
      <c r="N390">
        <v>2120</v>
      </c>
      <c r="O390">
        <v>0</v>
      </c>
      <c r="P390">
        <v>0</v>
      </c>
      <c r="Q390">
        <v>0</v>
      </c>
      <c r="R390">
        <v>20773</v>
      </c>
      <c r="S390">
        <v>0</v>
      </c>
      <c r="T390">
        <v>0</v>
      </c>
      <c r="U390">
        <v>3894</v>
      </c>
      <c r="V390">
        <v>0</v>
      </c>
      <c r="W390">
        <v>0</v>
      </c>
      <c r="Y390">
        <f t="shared" si="12"/>
        <v>337938</v>
      </c>
      <c r="Z390">
        <f>VLOOKUP(C390,[2]Sheet1!$B:$K,10,FALSE)</f>
        <v>337938</v>
      </c>
      <c r="AA390" t="b">
        <f t="shared" si="13"/>
        <v>1</v>
      </c>
    </row>
    <row r="391" spans="1:27" x14ac:dyDescent="0.25">
      <c r="A391" t="s">
        <v>609</v>
      </c>
      <c r="B391" t="s">
        <v>609</v>
      </c>
      <c r="C391">
        <v>2122017</v>
      </c>
      <c r="D391" s="11" t="s">
        <v>610</v>
      </c>
      <c r="E391" t="s">
        <v>58</v>
      </c>
      <c r="F391">
        <v>0</v>
      </c>
      <c r="G391">
        <v>29802</v>
      </c>
      <c r="H391">
        <v>0</v>
      </c>
      <c r="I391">
        <v>0</v>
      </c>
      <c r="J391">
        <v>149445</v>
      </c>
      <c r="K391">
        <v>0</v>
      </c>
      <c r="L391">
        <v>136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12101</v>
      </c>
      <c r="S391">
        <v>0</v>
      </c>
      <c r="T391">
        <v>0</v>
      </c>
      <c r="U391">
        <v>2268</v>
      </c>
      <c r="V391">
        <v>0</v>
      </c>
      <c r="W391">
        <v>0</v>
      </c>
      <c r="Y391">
        <f t="shared" si="12"/>
        <v>149581</v>
      </c>
      <c r="Z391">
        <f>VLOOKUP(C391,[2]Sheet1!$B:$K,10,FALSE)</f>
        <v>149581</v>
      </c>
      <c r="AA391" t="b">
        <f t="shared" si="13"/>
        <v>1</v>
      </c>
    </row>
    <row r="392" spans="1:27" x14ac:dyDescent="0.25">
      <c r="A392" t="s">
        <v>611</v>
      </c>
      <c r="B392" t="s">
        <v>612</v>
      </c>
      <c r="C392">
        <v>2021043</v>
      </c>
      <c r="D392" s="11" t="s">
        <v>613</v>
      </c>
      <c r="E392" t="s">
        <v>125</v>
      </c>
      <c r="F392">
        <v>0</v>
      </c>
      <c r="G392">
        <v>15121</v>
      </c>
      <c r="H392">
        <v>0</v>
      </c>
      <c r="I392">
        <v>0</v>
      </c>
      <c r="J392">
        <v>73457</v>
      </c>
      <c r="K392">
        <v>0</v>
      </c>
      <c r="L392">
        <v>50</v>
      </c>
      <c r="M392">
        <v>0</v>
      </c>
      <c r="N392">
        <v>0</v>
      </c>
      <c r="O392">
        <v>0</v>
      </c>
      <c r="P392">
        <v>1346</v>
      </c>
      <c r="Q392">
        <v>2479</v>
      </c>
      <c r="R392">
        <v>4714</v>
      </c>
      <c r="S392">
        <v>0</v>
      </c>
      <c r="T392">
        <v>0</v>
      </c>
      <c r="U392">
        <v>884</v>
      </c>
      <c r="V392">
        <v>0</v>
      </c>
      <c r="W392">
        <v>0</v>
      </c>
      <c r="Y392">
        <f t="shared" si="12"/>
        <v>73507</v>
      </c>
      <c r="Z392">
        <f>VLOOKUP(C392,[2]Sheet1!$B:$K,10,FALSE)</f>
        <v>73507</v>
      </c>
      <c r="AA392" t="b">
        <f t="shared" si="13"/>
        <v>1</v>
      </c>
    </row>
    <row r="393" spans="1:27" x14ac:dyDescent="0.25">
      <c r="A393" t="s">
        <v>614</v>
      </c>
      <c r="B393" t="s">
        <v>615</v>
      </c>
      <c r="C393">
        <v>1617038</v>
      </c>
      <c r="D393" s="11">
        <v>30103060134940</v>
      </c>
      <c r="E393" t="s">
        <v>96</v>
      </c>
      <c r="F393">
        <v>0</v>
      </c>
      <c r="G393">
        <v>56961</v>
      </c>
      <c r="H393">
        <v>0</v>
      </c>
      <c r="I393">
        <v>0</v>
      </c>
      <c r="J393">
        <v>312713</v>
      </c>
      <c r="K393">
        <v>0</v>
      </c>
      <c r="L393">
        <v>0</v>
      </c>
      <c r="M393">
        <v>0</v>
      </c>
      <c r="N393">
        <v>1387</v>
      </c>
      <c r="O393">
        <v>0</v>
      </c>
      <c r="P393">
        <v>986</v>
      </c>
      <c r="Q393">
        <v>20371</v>
      </c>
      <c r="R393">
        <v>24842</v>
      </c>
      <c r="S393">
        <v>0</v>
      </c>
      <c r="T393">
        <v>0</v>
      </c>
      <c r="U393">
        <v>4656</v>
      </c>
      <c r="V393">
        <v>0</v>
      </c>
      <c r="W393">
        <v>0</v>
      </c>
      <c r="Y393">
        <f t="shared" si="12"/>
        <v>314100</v>
      </c>
      <c r="Z393">
        <f>VLOOKUP(C393,[2]Sheet1!$B:$K,10,FALSE)</f>
        <v>314100</v>
      </c>
      <c r="AA393" t="b">
        <f t="shared" si="13"/>
        <v>1</v>
      </c>
    </row>
    <row r="394" spans="1:27" x14ac:dyDescent="0.25">
      <c r="A394" t="s">
        <v>616</v>
      </c>
      <c r="B394" t="s">
        <v>615</v>
      </c>
      <c r="C394">
        <v>1819045</v>
      </c>
      <c r="D394" s="11">
        <v>37103710138016</v>
      </c>
      <c r="E394" t="s">
        <v>60</v>
      </c>
      <c r="F394">
        <v>0</v>
      </c>
      <c r="G394">
        <v>70174</v>
      </c>
      <c r="H394">
        <v>0</v>
      </c>
      <c r="I394">
        <v>0</v>
      </c>
      <c r="J394">
        <v>406723</v>
      </c>
      <c r="K394">
        <v>0</v>
      </c>
      <c r="L394">
        <v>0</v>
      </c>
      <c r="M394">
        <v>0</v>
      </c>
      <c r="N394">
        <v>2506</v>
      </c>
      <c r="O394">
        <v>0</v>
      </c>
      <c r="P394">
        <v>1092</v>
      </c>
      <c r="Q394">
        <v>10660</v>
      </c>
      <c r="R394">
        <v>38355</v>
      </c>
      <c r="S394">
        <v>0</v>
      </c>
      <c r="T394">
        <v>0</v>
      </c>
      <c r="U394">
        <v>0</v>
      </c>
      <c r="V394">
        <v>0</v>
      </c>
      <c r="W394">
        <v>0</v>
      </c>
      <c r="Y394">
        <f t="shared" si="12"/>
        <v>409229</v>
      </c>
      <c r="Z394">
        <f>VLOOKUP(C394,[2]Sheet1!$B:$K,10,FALSE)</f>
        <v>409229</v>
      </c>
      <c r="AA394" t="b">
        <f t="shared" si="13"/>
        <v>1</v>
      </c>
    </row>
    <row r="395" spans="1:27" x14ac:dyDescent="0.25">
      <c r="A395" t="s">
        <v>617</v>
      </c>
      <c r="B395" t="s">
        <v>615</v>
      </c>
      <c r="C395">
        <v>1819052</v>
      </c>
      <c r="D395" s="11">
        <v>37771560137323</v>
      </c>
      <c r="E395" t="s">
        <v>60</v>
      </c>
      <c r="F395">
        <v>0</v>
      </c>
      <c r="G395">
        <v>31857</v>
      </c>
      <c r="H395">
        <v>0</v>
      </c>
      <c r="I395">
        <v>0</v>
      </c>
      <c r="J395">
        <v>183753</v>
      </c>
      <c r="K395">
        <v>0</v>
      </c>
      <c r="L395">
        <v>0</v>
      </c>
      <c r="M395">
        <v>0</v>
      </c>
      <c r="N395">
        <v>977</v>
      </c>
      <c r="O395">
        <v>0</v>
      </c>
      <c r="P395">
        <v>436</v>
      </c>
      <c r="Q395">
        <v>2715</v>
      </c>
      <c r="R395">
        <v>17329</v>
      </c>
      <c r="S395">
        <v>0</v>
      </c>
      <c r="T395">
        <v>0</v>
      </c>
      <c r="U395">
        <v>0</v>
      </c>
      <c r="V395">
        <v>0</v>
      </c>
      <c r="W395">
        <v>0</v>
      </c>
      <c r="Y395">
        <f t="shared" si="12"/>
        <v>184730</v>
      </c>
      <c r="Z395">
        <f>VLOOKUP(C395,[2]Sheet1!$B:$K,10,FALSE)</f>
        <v>184730</v>
      </c>
      <c r="AA395" t="b">
        <f t="shared" si="13"/>
        <v>1</v>
      </c>
    </row>
    <row r="396" spans="1:27" x14ac:dyDescent="0.25">
      <c r="A396" t="s">
        <v>618</v>
      </c>
      <c r="B396" t="s">
        <v>619</v>
      </c>
      <c r="C396">
        <v>1011038</v>
      </c>
      <c r="D396" s="11">
        <v>34674390102038</v>
      </c>
      <c r="E396" t="s">
        <v>76</v>
      </c>
      <c r="F396">
        <v>16584</v>
      </c>
      <c r="G396">
        <v>59750</v>
      </c>
      <c r="H396">
        <v>0</v>
      </c>
      <c r="I396">
        <v>0</v>
      </c>
      <c r="J396">
        <v>370574</v>
      </c>
      <c r="K396">
        <v>0</v>
      </c>
      <c r="L396">
        <v>2081</v>
      </c>
      <c r="M396">
        <v>0</v>
      </c>
      <c r="N396">
        <v>2341</v>
      </c>
      <c r="O396">
        <v>0</v>
      </c>
      <c r="P396">
        <v>0</v>
      </c>
      <c r="Q396">
        <v>0</v>
      </c>
      <c r="R396">
        <v>20201</v>
      </c>
      <c r="S396">
        <v>0</v>
      </c>
      <c r="T396">
        <v>0</v>
      </c>
      <c r="U396">
        <v>3786</v>
      </c>
      <c r="V396">
        <v>0</v>
      </c>
      <c r="W396">
        <v>0</v>
      </c>
      <c r="Y396">
        <f t="shared" si="12"/>
        <v>374996</v>
      </c>
      <c r="Z396">
        <f>VLOOKUP(C396,[2]Sheet1!$B:$K,10,FALSE)</f>
        <v>374996</v>
      </c>
      <c r="AA396" t="b">
        <f t="shared" si="13"/>
        <v>1</v>
      </c>
    </row>
    <row r="397" spans="1:27" x14ac:dyDescent="0.25">
      <c r="A397" t="s">
        <v>620</v>
      </c>
      <c r="B397" t="s">
        <v>619</v>
      </c>
      <c r="C397">
        <v>1011037</v>
      </c>
      <c r="D397" s="11">
        <v>34674390101048</v>
      </c>
      <c r="E397" t="s">
        <v>76</v>
      </c>
      <c r="F397">
        <v>22416</v>
      </c>
      <c r="G397">
        <v>82652</v>
      </c>
      <c r="H397">
        <v>0</v>
      </c>
      <c r="I397">
        <v>0</v>
      </c>
      <c r="J397">
        <v>423640</v>
      </c>
      <c r="K397">
        <v>0</v>
      </c>
      <c r="L397">
        <v>1151</v>
      </c>
      <c r="M397">
        <v>0</v>
      </c>
      <c r="N397">
        <v>2679</v>
      </c>
      <c r="O397">
        <v>0</v>
      </c>
      <c r="P397">
        <v>0</v>
      </c>
      <c r="Q397">
        <v>0</v>
      </c>
      <c r="R397">
        <v>30893</v>
      </c>
      <c r="S397">
        <v>0</v>
      </c>
      <c r="T397">
        <v>0</v>
      </c>
      <c r="U397">
        <v>5790</v>
      </c>
      <c r="V397">
        <v>0</v>
      </c>
      <c r="W397">
        <v>0</v>
      </c>
      <c r="Y397">
        <f t="shared" si="12"/>
        <v>427470</v>
      </c>
      <c r="Z397">
        <f>VLOOKUP(C397,[2]Sheet1!$B:$K,10,FALSE)</f>
        <v>427470</v>
      </c>
      <c r="AA397" t="b">
        <f t="shared" si="13"/>
        <v>1</v>
      </c>
    </row>
    <row r="398" spans="1:27" x14ac:dyDescent="0.25">
      <c r="A398" t="s">
        <v>621</v>
      </c>
      <c r="B398" t="s">
        <v>622</v>
      </c>
      <c r="C398">
        <v>1314005</v>
      </c>
      <c r="D398" s="11">
        <v>39686760117853</v>
      </c>
      <c r="E398" t="s">
        <v>131</v>
      </c>
      <c r="F398">
        <v>0</v>
      </c>
      <c r="G398">
        <v>38463</v>
      </c>
      <c r="H398">
        <v>0</v>
      </c>
      <c r="I398">
        <v>57462</v>
      </c>
      <c r="J398">
        <v>193385</v>
      </c>
      <c r="K398">
        <v>0</v>
      </c>
      <c r="L398">
        <v>0</v>
      </c>
      <c r="M398">
        <v>0</v>
      </c>
      <c r="N398">
        <v>1223</v>
      </c>
      <c r="O398">
        <v>0</v>
      </c>
      <c r="P398">
        <v>0</v>
      </c>
      <c r="Q398">
        <v>0</v>
      </c>
      <c r="R398">
        <v>16886</v>
      </c>
      <c r="S398">
        <v>0</v>
      </c>
      <c r="T398">
        <v>33263</v>
      </c>
      <c r="U398">
        <v>0</v>
      </c>
      <c r="V398">
        <v>0</v>
      </c>
      <c r="W398">
        <v>0</v>
      </c>
      <c r="Y398">
        <f t="shared" si="12"/>
        <v>194608</v>
      </c>
      <c r="Z398">
        <f>VLOOKUP(C398,[2]Sheet1!$B:$K,10,FALSE)</f>
        <v>194608</v>
      </c>
      <c r="AA398" t="b">
        <f t="shared" si="13"/>
        <v>1</v>
      </c>
    </row>
    <row r="399" spans="1:27" x14ac:dyDescent="0.25">
      <c r="A399" t="s">
        <v>623</v>
      </c>
      <c r="B399" t="s">
        <v>624</v>
      </c>
      <c r="C399">
        <v>1011039</v>
      </c>
      <c r="D399" s="11">
        <v>39686760120725</v>
      </c>
      <c r="E399" t="s">
        <v>76</v>
      </c>
      <c r="F399">
        <v>18131</v>
      </c>
      <c r="G399">
        <v>0</v>
      </c>
      <c r="H399">
        <v>0</v>
      </c>
      <c r="I399">
        <v>0</v>
      </c>
      <c r="J399">
        <v>354788</v>
      </c>
      <c r="K399">
        <v>0</v>
      </c>
      <c r="L399">
        <v>0</v>
      </c>
      <c r="M399">
        <v>0</v>
      </c>
      <c r="N399">
        <v>2230</v>
      </c>
      <c r="O399">
        <v>0</v>
      </c>
      <c r="P399">
        <v>0</v>
      </c>
      <c r="Q399">
        <v>0</v>
      </c>
      <c r="R399">
        <v>26043</v>
      </c>
      <c r="S399">
        <v>0</v>
      </c>
      <c r="T399">
        <v>0</v>
      </c>
      <c r="U399">
        <v>0</v>
      </c>
      <c r="V399">
        <v>0</v>
      </c>
      <c r="W399">
        <v>0</v>
      </c>
      <c r="Y399">
        <f t="shared" si="12"/>
        <v>357018</v>
      </c>
      <c r="Z399">
        <f>VLOOKUP(C399,[2]Sheet1!$B:$K,10,FALSE)</f>
        <v>357018</v>
      </c>
      <c r="AA399" t="b">
        <f t="shared" si="13"/>
        <v>1</v>
      </c>
    </row>
    <row r="400" spans="1:27" x14ac:dyDescent="0.25">
      <c r="A400" t="s">
        <v>625</v>
      </c>
      <c r="B400" t="s">
        <v>624</v>
      </c>
      <c r="C400">
        <v>1011040</v>
      </c>
      <c r="D400" s="11">
        <v>39686760120733</v>
      </c>
      <c r="E400" t="s">
        <v>76</v>
      </c>
      <c r="F400">
        <v>0</v>
      </c>
      <c r="G400">
        <v>0</v>
      </c>
      <c r="H400">
        <v>0</v>
      </c>
      <c r="I400">
        <v>0</v>
      </c>
      <c r="J400">
        <v>372995</v>
      </c>
      <c r="K400">
        <v>0</v>
      </c>
      <c r="L400">
        <v>0</v>
      </c>
      <c r="M400">
        <v>0</v>
      </c>
      <c r="N400">
        <v>2345</v>
      </c>
      <c r="O400">
        <v>0</v>
      </c>
      <c r="P400">
        <v>0</v>
      </c>
      <c r="Q400">
        <v>0</v>
      </c>
      <c r="R400">
        <v>30676</v>
      </c>
      <c r="S400">
        <v>0</v>
      </c>
      <c r="T400">
        <v>0</v>
      </c>
      <c r="U400">
        <v>0</v>
      </c>
      <c r="V400">
        <v>0</v>
      </c>
      <c r="W400">
        <v>0</v>
      </c>
      <c r="Y400">
        <f t="shared" si="12"/>
        <v>375340</v>
      </c>
      <c r="Z400">
        <f>VLOOKUP(C400,[2]Sheet1!$B:$K,10,FALSE)</f>
        <v>375340</v>
      </c>
      <c r="AA400" t="b">
        <f t="shared" si="13"/>
        <v>1</v>
      </c>
    </row>
    <row r="401" spans="1:27" x14ac:dyDescent="0.25">
      <c r="A401" t="s">
        <v>626</v>
      </c>
      <c r="B401" t="s">
        <v>626</v>
      </c>
      <c r="C401">
        <v>1718001</v>
      </c>
      <c r="D401" s="11">
        <v>4615070129577</v>
      </c>
      <c r="E401" t="s">
        <v>83</v>
      </c>
      <c r="F401">
        <v>0</v>
      </c>
      <c r="G401">
        <v>45510</v>
      </c>
      <c r="H401">
        <v>0</v>
      </c>
      <c r="I401">
        <v>0</v>
      </c>
      <c r="J401">
        <v>319539</v>
      </c>
      <c r="K401">
        <v>0</v>
      </c>
      <c r="L401">
        <v>0</v>
      </c>
      <c r="M401">
        <v>0</v>
      </c>
      <c r="N401">
        <v>1396</v>
      </c>
      <c r="O401">
        <v>0</v>
      </c>
      <c r="P401">
        <v>0</v>
      </c>
      <c r="Q401">
        <v>0</v>
      </c>
      <c r="R401">
        <v>25354</v>
      </c>
      <c r="S401">
        <v>0</v>
      </c>
      <c r="T401">
        <v>0</v>
      </c>
      <c r="U401">
        <v>4753</v>
      </c>
      <c r="V401">
        <v>0</v>
      </c>
      <c r="W401">
        <v>0</v>
      </c>
      <c r="Y401">
        <f t="shared" si="12"/>
        <v>320935</v>
      </c>
      <c r="Z401">
        <f>VLOOKUP(C401,[2]Sheet1!$B:$K,10,FALSE)</f>
        <v>320935</v>
      </c>
      <c r="AA401" t="b">
        <f t="shared" si="13"/>
        <v>1</v>
      </c>
    </row>
    <row r="402" spans="1:27" x14ac:dyDescent="0.25">
      <c r="A402" t="s">
        <v>627</v>
      </c>
      <c r="B402" t="s">
        <v>628</v>
      </c>
      <c r="C402">
        <v>1415035</v>
      </c>
      <c r="D402" s="11">
        <v>7100740129684</v>
      </c>
      <c r="E402" t="s">
        <v>53</v>
      </c>
      <c r="F402">
        <v>11771</v>
      </c>
      <c r="G402">
        <v>75899</v>
      </c>
      <c r="H402">
        <v>0</v>
      </c>
      <c r="I402">
        <v>0</v>
      </c>
      <c r="J402">
        <v>435567</v>
      </c>
      <c r="K402">
        <v>0</v>
      </c>
      <c r="L402">
        <v>-57</v>
      </c>
      <c r="M402">
        <v>0</v>
      </c>
      <c r="N402">
        <v>2752</v>
      </c>
      <c r="O402">
        <v>6412</v>
      </c>
      <c r="P402">
        <v>0</v>
      </c>
      <c r="Q402">
        <v>0</v>
      </c>
      <c r="R402">
        <v>27309</v>
      </c>
      <c r="S402">
        <v>0</v>
      </c>
      <c r="T402">
        <v>0</v>
      </c>
      <c r="U402">
        <v>5119</v>
      </c>
      <c r="V402">
        <v>0</v>
      </c>
      <c r="W402">
        <v>0</v>
      </c>
      <c r="Y402">
        <f t="shared" si="12"/>
        <v>444674</v>
      </c>
      <c r="Z402">
        <f>VLOOKUP(C402,[2]Sheet1!$B:$K,10,FALSE)</f>
        <v>444674</v>
      </c>
      <c r="AA402" t="b">
        <f t="shared" si="13"/>
        <v>1</v>
      </c>
    </row>
    <row r="403" spans="1:27" x14ac:dyDescent="0.25">
      <c r="A403" t="s">
        <v>629</v>
      </c>
      <c r="B403" t="s">
        <v>628</v>
      </c>
      <c r="C403">
        <v>1314026</v>
      </c>
      <c r="D403" s="11">
        <v>43104390128090</v>
      </c>
      <c r="E403" t="s">
        <v>131</v>
      </c>
      <c r="F403">
        <v>0</v>
      </c>
      <c r="G403">
        <v>99388</v>
      </c>
      <c r="H403">
        <v>0</v>
      </c>
      <c r="I403">
        <v>62832</v>
      </c>
      <c r="J403">
        <v>493984</v>
      </c>
      <c r="K403">
        <v>0</v>
      </c>
      <c r="L403">
        <v>236</v>
      </c>
      <c r="M403">
        <v>0</v>
      </c>
      <c r="N403">
        <v>2850</v>
      </c>
      <c r="O403">
        <v>8200</v>
      </c>
      <c r="P403">
        <v>0</v>
      </c>
      <c r="Q403">
        <v>0</v>
      </c>
      <c r="R403">
        <v>37406</v>
      </c>
      <c r="S403">
        <v>0</v>
      </c>
      <c r="T403">
        <v>2980</v>
      </c>
      <c r="U403">
        <v>7011</v>
      </c>
      <c r="V403">
        <v>0</v>
      </c>
      <c r="W403">
        <v>0</v>
      </c>
      <c r="Y403">
        <f t="shared" si="12"/>
        <v>505270</v>
      </c>
      <c r="Z403">
        <f>VLOOKUP(C403,[2]Sheet1!$B:$K,10,FALSE)</f>
        <v>505270</v>
      </c>
      <c r="AA403" t="b">
        <f t="shared" si="13"/>
        <v>1</v>
      </c>
    </row>
    <row r="404" spans="1:27" x14ac:dyDescent="0.25">
      <c r="A404" t="s">
        <v>630</v>
      </c>
      <c r="B404" t="s">
        <v>628</v>
      </c>
      <c r="C404">
        <v>1314027</v>
      </c>
      <c r="D404" s="11">
        <v>41689240127548</v>
      </c>
      <c r="E404" t="s">
        <v>131</v>
      </c>
      <c r="F404">
        <v>0</v>
      </c>
      <c r="G404">
        <v>67384</v>
      </c>
      <c r="H404">
        <v>0</v>
      </c>
      <c r="I404">
        <v>0</v>
      </c>
      <c r="J404">
        <v>354787</v>
      </c>
      <c r="K404">
        <v>0</v>
      </c>
      <c r="L404">
        <v>0</v>
      </c>
      <c r="M404">
        <v>0</v>
      </c>
      <c r="N404">
        <v>2243</v>
      </c>
      <c r="O404">
        <v>7265</v>
      </c>
      <c r="P404">
        <v>0</v>
      </c>
      <c r="Q404">
        <v>0</v>
      </c>
      <c r="R404">
        <v>25963</v>
      </c>
      <c r="S404">
        <v>0</v>
      </c>
      <c r="T404">
        <v>0</v>
      </c>
      <c r="U404">
        <v>4867</v>
      </c>
      <c r="V404">
        <v>0</v>
      </c>
      <c r="W404">
        <v>0</v>
      </c>
      <c r="Y404">
        <f t="shared" si="12"/>
        <v>364295</v>
      </c>
      <c r="Z404">
        <f>VLOOKUP(C404,[2]Sheet1!$B:$K,10,FALSE)</f>
        <v>364295</v>
      </c>
      <c r="AA404" t="b">
        <f t="shared" si="13"/>
        <v>1</v>
      </c>
    </row>
    <row r="405" spans="1:27" x14ac:dyDescent="0.25">
      <c r="A405" t="s">
        <v>631</v>
      </c>
      <c r="B405" t="s">
        <v>628</v>
      </c>
      <c r="C405">
        <v>1112027</v>
      </c>
      <c r="D405" s="11">
        <v>43104390123794</v>
      </c>
      <c r="E405" t="s">
        <v>51</v>
      </c>
      <c r="F405">
        <v>0</v>
      </c>
      <c r="G405">
        <v>54465</v>
      </c>
      <c r="H405">
        <v>0</v>
      </c>
      <c r="I405">
        <v>0</v>
      </c>
      <c r="J405">
        <v>340786</v>
      </c>
      <c r="K405">
        <v>0</v>
      </c>
      <c r="L405">
        <v>0</v>
      </c>
      <c r="M405">
        <v>0</v>
      </c>
      <c r="N405">
        <v>1623</v>
      </c>
      <c r="O405">
        <v>0</v>
      </c>
      <c r="P405">
        <v>0</v>
      </c>
      <c r="Q405">
        <v>0</v>
      </c>
      <c r="R405">
        <v>17912</v>
      </c>
      <c r="S405">
        <v>0</v>
      </c>
      <c r="T405">
        <v>0</v>
      </c>
      <c r="U405">
        <v>3357</v>
      </c>
      <c r="V405">
        <v>0</v>
      </c>
      <c r="W405">
        <v>0</v>
      </c>
      <c r="Y405">
        <f t="shared" si="12"/>
        <v>342409</v>
      </c>
      <c r="Z405">
        <f>VLOOKUP(C405,[2]Sheet1!$B:$K,10,FALSE)</f>
        <v>342409</v>
      </c>
      <c r="AA405" t="b">
        <f t="shared" si="13"/>
        <v>1</v>
      </c>
    </row>
    <row r="406" spans="1:27" x14ac:dyDescent="0.25">
      <c r="A406" t="s">
        <v>632</v>
      </c>
      <c r="B406" t="s">
        <v>628</v>
      </c>
      <c r="C406">
        <v>1617011</v>
      </c>
      <c r="D406" s="11">
        <v>7617960133637</v>
      </c>
      <c r="E406" t="s">
        <v>96</v>
      </c>
      <c r="F406">
        <v>3896</v>
      </c>
      <c r="G406">
        <v>87057</v>
      </c>
      <c r="H406">
        <v>0</v>
      </c>
      <c r="I406">
        <v>28643</v>
      </c>
      <c r="J406">
        <v>444108</v>
      </c>
      <c r="K406">
        <v>0</v>
      </c>
      <c r="L406">
        <v>14</v>
      </c>
      <c r="M406">
        <v>0</v>
      </c>
      <c r="N406">
        <v>2051</v>
      </c>
      <c r="O406">
        <v>3676.24</v>
      </c>
      <c r="P406">
        <v>0</v>
      </c>
      <c r="Q406">
        <v>0</v>
      </c>
      <c r="R406">
        <v>35295</v>
      </c>
      <c r="S406">
        <v>0</v>
      </c>
      <c r="T406">
        <v>0</v>
      </c>
      <c r="U406">
        <v>6615</v>
      </c>
      <c r="V406">
        <v>0</v>
      </c>
      <c r="W406">
        <v>0</v>
      </c>
      <c r="Y406" s="88">
        <f t="shared" si="12"/>
        <v>449849.24</v>
      </c>
      <c r="Z406">
        <f>VLOOKUP(C406,[2]Sheet1!$B:$K,10,FALSE)</f>
        <v>449849.24</v>
      </c>
      <c r="AA406" t="b">
        <f t="shared" si="13"/>
        <v>1</v>
      </c>
    </row>
    <row r="407" spans="1:27" x14ac:dyDescent="0.25">
      <c r="A407" t="s">
        <v>633</v>
      </c>
      <c r="B407" t="s">
        <v>633</v>
      </c>
      <c r="C407">
        <v>1314028</v>
      </c>
      <c r="D407" s="11">
        <v>36750440107516</v>
      </c>
      <c r="E407" t="s">
        <v>131</v>
      </c>
      <c r="F407">
        <v>10434</v>
      </c>
      <c r="G407">
        <v>36995</v>
      </c>
      <c r="H407">
        <v>0</v>
      </c>
      <c r="I407">
        <v>0</v>
      </c>
      <c r="J407">
        <v>223281</v>
      </c>
      <c r="K407">
        <v>0</v>
      </c>
      <c r="L407">
        <v>0</v>
      </c>
      <c r="M407">
        <v>0</v>
      </c>
      <c r="N407">
        <v>1411</v>
      </c>
      <c r="O407">
        <v>0</v>
      </c>
      <c r="P407">
        <v>9123</v>
      </c>
      <c r="Q407">
        <v>40848</v>
      </c>
      <c r="R407">
        <v>11752</v>
      </c>
      <c r="S407">
        <v>0</v>
      </c>
      <c r="T407">
        <v>0</v>
      </c>
      <c r="U407">
        <v>2202</v>
      </c>
      <c r="V407">
        <v>0</v>
      </c>
      <c r="W407">
        <v>0</v>
      </c>
      <c r="Y407">
        <f t="shared" si="12"/>
        <v>224692</v>
      </c>
      <c r="Z407">
        <f>VLOOKUP(C407,[2]Sheet1!$B:$K,10,FALSE)</f>
        <v>224692</v>
      </c>
      <c r="AA407" t="b">
        <f t="shared" si="13"/>
        <v>1</v>
      </c>
    </row>
    <row r="408" spans="1:27" x14ac:dyDescent="0.25">
      <c r="A408" t="s">
        <v>634</v>
      </c>
      <c r="B408" t="s">
        <v>634</v>
      </c>
      <c r="C408">
        <v>1920014</v>
      </c>
      <c r="D408" s="11">
        <v>30103060138800</v>
      </c>
      <c r="E408" t="s">
        <v>155</v>
      </c>
      <c r="F408">
        <v>0</v>
      </c>
      <c r="G408">
        <v>17323</v>
      </c>
      <c r="H408">
        <v>0</v>
      </c>
      <c r="I408">
        <v>0</v>
      </c>
      <c r="J408">
        <v>119727</v>
      </c>
      <c r="K408">
        <v>0</v>
      </c>
      <c r="L408">
        <v>0</v>
      </c>
      <c r="M408">
        <v>0</v>
      </c>
      <c r="N408">
        <v>526</v>
      </c>
      <c r="O408">
        <v>0</v>
      </c>
      <c r="P408">
        <v>1944</v>
      </c>
      <c r="Q408">
        <v>8705</v>
      </c>
      <c r="R408">
        <v>9557</v>
      </c>
      <c r="S408">
        <v>0</v>
      </c>
      <c r="T408">
        <v>0</v>
      </c>
      <c r="U408">
        <v>1791</v>
      </c>
      <c r="V408">
        <v>0</v>
      </c>
      <c r="W408">
        <v>0</v>
      </c>
      <c r="Y408">
        <f t="shared" si="12"/>
        <v>120253</v>
      </c>
      <c r="Z408">
        <f>VLOOKUP(C408,[2]Sheet1!$B:$K,10,FALSE)</f>
        <v>120253</v>
      </c>
      <c r="AA408" t="b">
        <f t="shared" si="13"/>
        <v>1</v>
      </c>
    </row>
    <row r="409" spans="1:27" x14ac:dyDescent="0.25">
      <c r="A409" t="s">
        <v>635</v>
      </c>
      <c r="B409" t="s">
        <v>635</v>
      </c>
      <c r="C409">
        <v>1112028</v>
      </c>
      <c r="D409" s="11">
        <v>43104390124065</v>
      </c>
      <c r="E409" t="s">
        <v>51</v>
      </c>
      <c r="F409">
        <v>10315</v>
      </c>
      <c r="G409">
        <v>42427</v>
      </c>
      <c r="H409">
        <v>0</v>
      </c>
      <c r="I409">
        <v>0</v>
      </c>
      <c r="J409">
        <v>217407</v>
      </c>
      <c r="K409">
        <v>0</v>
      </c>
      <c r="L409">
        <v>0</v>
      </c>
      <c r="M409">
        <v>0</v>
      </c>
      <c r="N409">
        <v>1259</v>
      </c>
      <c r="O409">
        <v>0</v>
      </c>
      <c r="P409">
        <v>0</v>
      </c>
      <c r="Q409">
        <v>0</v>
      </c>
      <c r="R409">
        <v>17278</v>
      </c>
      <c r="S409">
        <v>0</v>
      </c>
      <c r="T409">
        <v>0</v>
      </c>
      <c r="U409">
        <v>3238</v>
      </c>
      <c r="V409">
        <v>0</v>
      </c>
      <c r="W409">
        <v>0</v>
      </c>
      <c r="Y409">
        <f t="shared" si="12"/>
        <v>218666</v>
      </c>
      <c r="Z409">
        <f>VLOOKUP(C409,[2]Sheet1!$B:$K,10,FALSE)</f>
        <v>218666</v>
      </c>
      <c r="AA409" t="b">
        <f t="shared" si="13"/>
        <v>1</v>
      </c>
    </row>
    <row r="410" spans="1:27" x14ac:dyDescent="0.25">
      <c r="A410" t="s">
        <v>636</v>
      </c>
      <c r="B410" t="s">
        <v>636</v>
      </c>
      <c r="C410">
        <v>1718041</v>
      </c>
      <c r="D410" s="11">
        <v>33103300136168</v>
      </c>
      <c r="E410" t="s">
        <v>83</v>
      </c>
      <c r="F410">
        <v>0</v>
      </c>
      <c r="G410">
        <v>41106</v>
      </c>
      <c r="H410">
        <v>0</v>
      </c>
      <c r="I410">
        <v>0</v>
      </c>
      <c r="J410">
        <v>216706</v>
      </c>
      <c r="K410">
        <v>0</v>
      </c>
      <c r="L410">
        <v>0</v>
      </c>
      <c r="M410">
        <v>0</v>
      </c>
      <c r="N410">
        <v>966</v>
      </c>
      <c r="O410">
        <v>0</v>
      </c>
      <c r="P410">
        <v>0</v>
      </c>
      <c r="Q410">
        <v>0</v>
      </c>
      <c r="R410">
        <v>17219</v>
      </c>
      <c r="S410">
        <v>0</v>
      </c>
      <c r="T410">
        <v>0</v>
      </c>
      <c r="U410">
        <v>3228</v>
      </c>
      <c r="V410">
        <v>0</v>
      </c>
      <c r="W410">
        <v>0</v>
      </c>
      <c r="Y410">
        <f t="shared" si="12"/>
        <v>217672</v>
      </c>
      <c r="Z410">
        <f>VLOOKUP(C410,[2]Sheet1!$B:$K,10,FALSE)</f>
        <v>217672</v>
      </c>
      <c r="AA410" t="b">
        <f t="shared" si="13"/>
        <v>1</v>
      </c>
    </row>
    <row r="411" spans="1:27" x14ac:dyDescent="0.25">
      <c r="A411" t="s">
        <v>637</v>
      </c>
      <c r="B411" t="s">
        <v>637</v>
      </c>
      <c r="C411">
        <v>1415036</v>
      </c>
      <c r="D411" s="11">
        <v>33751926112551</v>
      </c>
      <c r="E411" t="s">
        <v>53</v>
      </c>
      <c r="F411">
        <v>21662</v>
      </c>
      <c r="G411">
        <v>78101</v>
      </c>
      <c r="H411">
        <v>0</v>
      </c>
      <c r="I411">
        <v>0</v>
      </c>
      <c r="J411">
        <v>432335</v>
      </c>
      <c r="K411">
        <v>0</v>
      </c>
      <c r="L411">
        <v>0</v>
      </c>
      <c r="M411">
        <v>0</v>
      </c>
      <c r="N411">
        <v>2732</v>
      </c>
      <c r="O411">
        <v>0</v>
      </c>
      <c r="P411">
        <v>0</v>
      </c>
      <c r="Q411">
        <v>0</v>
      </c>
      <c r="R411">
        <v>37950</v>
      </c>
      <c r="S411">
        <v>0</v>
      </c>
      <c r="T411">
        <v>0</v>
      </c>
      <c r="U411">
        <v>0</v>
      </c>
      <c r="V411">
        <v>0</v>
      </c>
      <c r="W411">
        <v>0</v>
      </c>
      <c r="Y411">
        <f t="shared" si="12"/>
        <v>435067</v>
      </c>
      <c r="Z411">
        <f>VLOOKUP(C411,[2]Sheet1!$B:$K,10,FALSE)</f>
        <v>435067</v>
      </c>
      <c r="AA411" t="b">
        <f t="shared" si="13"/>
        <v>1</v>
      </c>
    </row>
    <row r="412" spans="1:27" x14ac:dyDescent="0.25">
      <c r="A412" t="s">
        <v>638</v>
      </c>
      <c r="B412" t="s">
        <v>639</v>
      </c>
      <c r="C412">
        <v>1819053</v>
      </c>
      <c r="D412" s="11">
        <v>37771720138099</v>
      </c>
      <c r="E412" t="s">
        <v>60</v>
      </c>
      <c r="F412">
        <v>0</v>
      </c>
      <c r="G412">
        <v>26719</v>
      </c>
      <c r="H412">
        <v>0</v>
      </c>
      <c r="I412">
        <v>0</v>
      </c>
      <c r="J412">
        <v>150237</v>
      </c>
      <c r="K412">
        <v>0</v>
      </c>
      <c r="L412">
        <v>0</v>
      </c>
      <c r="M412">
        <v>0</v>
      </c>
      <c r="N412">
        <v>763</v>
      </c>
      <c r="O412">
        <v>0</v>
      </c>
      <c r="P412">
        <v>2842</v>
      </c>
      <c r="Q412">
        <v>12723</v>
      </c>
      <c r="R412">
        <v>11934</v>
      </c>
      <c r="S412">
        <v>0</v>
      </c>
      <c r="T412">
        <v>0</v>
      </c>
      <c r="U412">
        <v>2236</v>
      </c>
      <c r="V412">
        <v>0</v>
      </c>
      <c r="W412">
        <v>0</v>
      </c>
      <c r="Y412">
        <f t="shared" si="12"/>
        <v>151000</v>
      </c>
      <c r="Z412">
        <f>VLOOKUP(C412,[2]Sheet1!$B:$K,10,FALSE)</f>
        <v>151000</v>
      </c>
      <c r="AA412" t="b">
        <f t="shared" si="13"/>
        <v>1</v>
      </c>
    </row>
    <row r="413" spans="1:27" x14ac:dyDescent="0.25">
      <c r="A413" t="s">
        <v>640</v>
      </c>
      <c r="B413" t="s">
        <v>641</v>
      </c>
      <c r="C413">
        <v>1920010</v>
      </c>
      <c r="D413" s="11">
        <v>23656156117386</v>
      </c>
      <c r="E413" t="s">
        <v>155</v>
      </c>
      <c r="F413">
        <v>1349</v>
      </c>
      <c r="G413">
        <v>12625</v>
      </c>
      <c r="H413">
        <v>0</v>
      </c>
      <c r="I413">
        <v>0</v>
      </c>
      <c r="J413">
        <v>58558</v>
      </c>
      <c r="K413">
        <v>0</v>
      </c>
      <c r="L413">
        <v>1673</v>
      </c>
      <c r="M413">
        <v>0</v>
      </c>
      <c r="N413">
        <v>364</v>
      </c>
      <c r="O413">
        <v>0</v>
      </c>
      <c r="P413">
        <v>0</v>
      </c>
      <c r="Q413">
        <v>1863</v>
      </c>
      <c r="R413">
        <v>5564</v>
      </c>
      <c r="S413">
        <v>0</v>
      </c>
      <c r="T413">
        <v>0</v>
      </c>
      <c r="U413">
        <v>0</v>
      </c>
      <c r="V413">
        <v>0</v>
      </c>
      <c r="W413">
        <v>0</v>
      </c>
      <c r="Y413">
        <f t="shared" si="12"/>
        <v>60595</v>
      </c>
      <c r="Z413">
        <f>VLOOKUP(C413,[2]Sheet1!$B:$K,10,FALSE)</f>
        <v>60595</v>
      </c>
      <c r="AA413" t="b">
        <f t="shared" si="13"/>
        <v>1</v>
      </c>
    </row>
    <row r="414" spans="1:27" x14ac:dyDescent="0.25">
      <c r="A414" t="s">
        <v>642</v>
      </c>
      <c r="B414" t="s">
        <v>642</v>
      </c>
      <c r="C414">
        <v>2223007</v>
      </c>
      <c r="D414" s="11" t="s">
        <v>643</v>
      </c>
      <c r="E414" t="s">
        <v>69</v>
      </c>
      <c r="F414">
        <v>0</v>
      </c>
      <c r="G414">
        <v>38757</v>
      </c>
      <c r="H414">
        <v>0</v>
      </c>
      <c r="I414">
        <v>0</v>
      </c>
      <c r="J414">
        <v>202714</v>
      </c>
      <c r="K414">
        <v>0</v>
      </c>
      <c r="L414">
        <v>0</v>
      </c>
      <c r="M414">
        <v>-1322</v>
      </c>
      <c r="N414">
        <v>0</v>
      </c>
      <c r="O414">
        <v>0</v>
      </c>
      <c r="P414">
        <v>0</v>
      </c>
      <c r="Q414">
        <v>0</v>
      </c>
      <c r="R414">
        <v>16613</v>
      </c>
      <c r="S414">
        <v>0</v>
      </c>
      <c r="T414">
        <v>0</v>
      </c>
      <c r="U414">
        <v>3114</v>
      </c>
      <c r="V414">
        <v>0</v>
      </c>
      <c r="W414">
        <v>0</v>
      </c>
      <c r="Y414">
        <f t="shared" si="12"/>
        <v>202714</v>
      </c>
      <c r="Z414">
        <f>VLOOKUP(C414,[2]Sheet1!$B:$K,10,FALSE)</f>
        <v>202714</v>
      </c>
      <c r="AA414" t="b">
        <f t="shared" si="13"/>
        <v>1</v>
      </c>
    </row>
    <row r="415" spans="1:27" x14ac:dyDescent="0.25">
      <c r="A415" t="s">
        <v>644</v>
      </c>
      <c r="B415" t="s">
        <v>644</v>
      </c>
      <c r="C415">
        <v>1415037</v>
      </c>
      <c r="D415" s="11">
        <v>34674390106898</v>
      </c>
      <c r="E415" t="s">
        <v>53</v>
      </c>
      <c r="F415">
        <v>24202</v>
      </c>
      <c r="G415">
        <v>90139</v>
      </c>
      <c r="H415">
        <v>0</v>
      </c>
      <c r="I415">
        <v>0</v>
      </c>
      <c r="J415">
        <v>463186</v>
      </c>
      <c r="K415">
        <v>0</v>
      </c>
      <c r="L415">
        <v>0</v>
      </c>
      <c r="M415">
        <v>0</v>
      </c>
      <c r="N415">
        <v>2929</v>
      </c>
      <c r="O415">
        <v>0</v>
      </c>
      <c r="P415">
        <v>0</v>
      </c>
      <c r="Q415">
        <v>0</v>
      </c>
      <c r="R415">
        <v>36231</v>
      </c>
      <c r="S415">
        <v>0</v>
      </c>
      <c r="T415">
        <v>0</v>
      </c>
      <c r="U415">
        <v>6791</v>
      </c>
      <c r="V415">
        <v>0</v>
      </c>
      <c r="W415">
        <v>0</v>
      </c>
      <c r="Y415">
        <f t="shared" si="12"/>
        <v>466115</v>
      </c>
      <c r="Z415">
        <f>VLOOKUP(C415,[2]Sheet1!$B:$K,10,FALSE)</f>
        <v>466115</v>
      </c>
      <c r="AA415" t="b">
        <f t="shared" si="13"/>
        <v>1</v>
      </c>
    </row>
    <row r="416" spans="1:27" x14ac:dyDescent="0.25">
      <c r="A416" t="s">
        <v>645</v>
      </c>
      <c r="B416" t="s">
        <v>646</v>
      </c>
      <c r="C416">
        <v>1819013</v>
      </c>
      <c r="D416" s="11">
        <v>7616486115703</v>
      </c>
      <c r="E416" t="s">
        <v>60</v>
      </c>
      <c r="F416">
        <v>7142</v>
      </c>
      <c r="G416">
        <v>29802</v>
      </c>
      <c r="H416">
        <v>0</v>
      </c>
      <c r="I416">
        <v>0</v>
      </c>
      <c r="J416">
        <v>159076</v>
      </c>
      <c r="K416">
        <v>0</v>
      </c>
      <c r="L416">
        <v>0</v>
      </c>
      <c r="M416">
        <v>0</v>
      </c>
      <c r="N416">
        <v>980</v>
      </c>
      <c r="O416">
        <v>0</v>
      </c>
      <c r="P416">
        <v>2366</v>
      </c>
      <c r="Q416">
        <v>5269</v>
      </c>
      <c r="R416">
        <v>12639</v>
      </c>
      <c r="S416">
        <v>0</v>
      </c>
      <c r="T416">
        <v>0</v>
      </c>
      <c r="U416">
        <v>2369</v>
      </c>
      <c r="V416">
        <v>0</v>
      </c>
      <c r="W416">
        <v>0</v>
      </c>
      <c r="Y416">
        <f t="shared" si="12"/>
        <v>160056</v>
      </c>
      <c r="Z416">
        <f>VLOOKUP(C416,[2]Sheet1!$B:$K,10,FALSE)</f>
        <v>160056</v>
      </c>
      <c r="AA416" t="b">
        <f t="shared" si="13"/>
        <v>1</v>
      </c>
    </row>
    <row r="417" spans="1:27" x14ac:dyDescent="0.25">
      <c r="A417" t="s">
        <v>647</v>
      </c>
      <c r="B417" t="s">
        <v>646</v>
      </c>
      <c r="C417">
        <v>1819014</v>
      </c>
      <c r="D417" s="11">
        <v>7616480115063</v>
      </c>
      <c r="E417" t="s">
        <v>60</v>
      </c>
      <c r="F417">
        <v>0</v>
      </c>
      <c r="G417">
        <v>28481</v>
      </c>
      <c r="H417">
        <v>0</v>
      </c>
      <c r="I417">
        <v>0</v>
      </c>
      <c r="J417">
        <v>157358</v>
      </c>
      <c r="K417">
        <v>0</v>
      </c>
      <c r="L417">
        <v>0</v>
      </c>
      <c r="M417">
        <v>0</v>
      </c>
      <c r="N417">
        <v>995</v>
      </c>
      <c r="O417">
        <v>0</v>
      </c>
      <c r="P417">
        <v>2366</v>
      </c>
      <c r="Q417">
        <v>9627</v>
      </c>
      <c r="R417">
        <v>11934</v>
      </c>
      <c r="S417">
        <v>0</v>
      </c>
      <c r="T417">
        <v>0</v>
      </c>
      <c r="U417">
        <v>2237</v>
      </c>
      <c r="V417">
        <v>0</v>
      </c>
      <c r="W417">
        <v>0</v>
      </c>
      <c r="Y417">
        <f t="shared" si="12"/>
        <v>158353</v>
      </c>
      <c r="Z417">
        <f>VLOOKUP(C417,[2]Sheet1!$B:$K,10,FALSE)</f>
        <v>158353</v>
      </c>
      <c r="AA417" t="b">
        <f t="shared" si="13"/>
        <v>1</v>
      </c>
    </row>
    <row r="418" spans="1:27" x14ac:dyDescent="0.25">
      <c r="A418" t="s">
        <v>648</v>
      </c>
      <c r="B418" t="s">
        <v>648</v>
      </c>
      <c r="C418">
        <v>1516038</v>
      </c>
      <c r="D418" s="11">
        <v>38769270132183</v>
      </c>
      <c r="E418" t="s">
        <v>55</v>
      </c>
      <c r="F418">
        <v>0</v>
      </c>
      <c r="G418">
        <v>57402</v>
      </c>
      <c r="H418">
        <v>0</v>
      </c>
      <c r="I418">
        <v>0</v>
      </c>
      <c r="J418">
        <v>317233</v>
      </c>
      <c r="K418">
        <v>0</v>
      </c>
      <c r="L418">
        <v>92</v>
      </c>
      <c r="M418">
        <v>0</v>
      </c>
      <c r="N418">
        <v>1386</v>
      </c>
      <c r="O418">
        <v>0</v>
      </c>
      <c r="P418">
        <v>0</v>
      </c>
      <c r="Q418">
        <v>0</v>
      </c>
      <c r="R418">
        <v>25200</v>
      </c>
      <c r="S418">
        <v>0</v>
      </c>
      <c r="T418">
        <v>0</v>
      </c>
      <c r="U418">
        <v>4724</v>
      </c>
      <c r="V418">
        <v>0</v>
      </c>
      <c r="W418">
        <v>0</v>
      </c>
      <c r="Y418">
        <f t="shared" si="12"/>
        <v>318711</v>
      </c>
      <c r="Z418">
        <f>VLOOKUP(C418,[2]Sheet1!$B:$K,10,FALSE)</f>
        <v>318711</v>
      </c>
      <c r="AA418" t="b">
        <f t="shared" si="13"/>
        <v>1</v>
      </c>
    </row>
    <row r="419" spans="1:27" x14ac:dyDescent="0.25">
      <c r="A419" t="s">
        <v>649</v>
      </c>
      <c r="B419" t="s">
        <v>650</v>
      </c>
      <c r="C419">
        <v>1516039</v>
      </c>
      <c r="D419" s="11">
        <v>37683380131979</v>
      </c>
      <c r="E419" t="s">
        <v>55</v>
      </c>
      <c r="F419">
        <v>0</v>
      </c>
      <c r="G419">
        <v>30389</v>
      </c>
      <c r="H419">
        <v>0</v>
      </c>
      <c r="I419">
        <v>0</v>
      </c>
      <c r="J419">
        <v>176527</v>
      </c>
      <c r="K419">
        <v>0</v>
      </c>
      <c r="L419">
        <v>0</v>
      </c>
      <c r="M419">
        <v>0</v>
      </c>
      <c r="N419">
        <v>1115</v>
      </c>
      <c r="O419">
        <v>0</v>
      </c>
      <c r="P419">
        <v>0</v>
      </c>
      <c r="Q419">
        <v>0</v>
      </c>
      <c r="R419">
        <v>11149</v>
      </c>
      <c r="S419">
        <v>0</v>
      </c>
      <c r="T419">
        <v>0</v>
      </c>
      <c r="U419">
        <v>2090</v>
      </c>
      <c r="V419">
        <v>0</v>
      </c>
      <c r="W419">
        <v>0</v>
      </c>
      <c r="Y419">
        <f t="shared" si="12"/>
        <v>177642</v>
      </c>
      <c r="Z419">
        <f>VLOOKUP(C419,[2]Sheet1!$B:$K,10,FALSE)</f>
        <v>177642</v>
      </c>
      <c r="AA419" t="b">
        <f t="shared" si="13"/>
        <v>1</v>
      </c>
    </row>
    <row r="420" spans="1:27" x14ac:dyDescent="0.25">
      <c r="A420" t="s">
        <v>651</v>
      </c>
      <c r="B420" t="s">
        <v>650</v>
      </c>
      <c r="C420">
        <v>1011041</v>
      </c>
      <c r="D420" s="11">
        <v>37683386061964</v>
      </c>
      <c r="E420" t="s">
        <v>76</v>
      </c>
      <c r="F420">
        <v>0</v>
      </c>
      <c r="G420">
        <v>262638</v>
      </c>
      <c r="H420">
        <v>0</v>
      </c>
      <c r="I420">
        <v>0</v>
      </c>
      <c r="J420">
        <v>1456810</v>
      </c>
      <c r="K420">
        <v>0</v>
      </c>
      <c r="L420">
        <v>-17417</v>
      </c>
      <c r="M420">
        <v>0</v>
      </c>
      <c r="N420">
        <v>9207</v>
      </c>
      <c r="O420">
        <v>0</v>
      </c>
      <c r="P420">
        <v>16032</v>
      </c>
      <c r="Q420">
        <v>34151</v>
      </c>
      <c r="R420">
        <v>108018</v>
      </c>
      <c r="S420">
        <v>0</v>
      </c>
      <c r="T420">
        <v>0</v>
      </c>
      <c r="U420">
        <v>20247</v>
      </c>
      <c r="V420">
        <v>0</v>
      </c>
      <c r="W420">
        <v>0</v>
      </c>
      <c r="Y420">
        <f t="shared" si="12"/>
        <v>1448600</v>
      </c>
      <c r="Z420">
        <f>VLOOKUP(C420,[2]Sheet1!$B:$K,10,FALSE)</f>
        <v>1448600</v>
      </c>
      <c r="AA420" t="b">
        <f t="shared" si="13"/>
        <v>1</v>
      </c>
    </row>
    <row r="421" spans="1:27" x14ac:dyDescent="0.25">
      <c r="A421" t="s">
        <v>652</v>
      </c>
      <c r="B421" t="s">
        <v>652</v>
      </c>
      <c r="C421">
        <v>607003</v>
      </c>
      <c r="D421" s="11">
        <v>38684786040935</v>
      </c>
      <c r="E421" t="s">
        <v>147</v>
      </c>
      <c r="F421">
        <v>0</v>
      </c>
      <c r="G421">
        <v>94103</v>
      </c>
      <c r="H421">
        <v>0</v>
      </c>
      <c r="I421">
        <v>0</v>
      </c>
      <c r="J421">
        <v>545573</v>
      </c>
      <c r="K421">
        <v>0</v>
      </c>
      <c r="L421">
        <v>300</v>
      </c>
      <c r="M421">
        <v>0</v>
      </c>
      <c r="N421">
        <v>3447</v>
      </c>
      <c r="O421">
        <v>0</v>
      </c>
      <c r="P421">
        <v>0</v>
      </c>
      <c r="Q421">
        <v>11347</v>
      </c>
      <c r="R421">
        <v>33197</v>
      </c>
      <c r="S421">
        <v>0</v>
      </c>
      <c r="T421">
        <v>0</v>
      </c>
      <c r="U421">
        <v>6222</v>
      </c>
      <c r="V421">
        <v>0</v>
      </c>
      <c r="W421">
        <v>0</v>
      </c>
      <c r="Y421">
        <f t="shared" si="12"/>
        <v>549320</v>
      </c>
      <c r="Z421">
        <f>VLOOKUP(C421,[2]Sheet1!$B:$K,10,FALSE)</f>
        <v>549320</v>
      </c>
      <c r="AA421" t="b">
        <f t="shared" si="13"/>
        <v>1</v>
      </c>
    </row>
    <row r="422" spans="1:27" x14ac:dyDescent="0.25">
      <c r="A422" t="s">
        <v>653</v>
      </c>
      <c r="B422" t="s">
        <v>654</v>
      </c>
      <c r="C422">
        <v>1617052</v>
      </c>
      <c r="D422" s="11">
        <v>19734370132845</v>
      </c>
      <c r="E422" t="s">
        <v>96</v>
      </c>
      <c r="F422">
        <v>26225</v>
      </c>
      <c r="G422">
        <v>78835</v>
      </c>
      <c r="H422">
        <v>0</v>
      </c>
      <c r="I422">
        <v>0</v>
      </c>
      <c r="J422">
        <v>501123</v>
      </c>
      <c r="K422">
        <v>0</v>
      </c>
      <c r="L422">
        <v>0</v>
      </c>
      <c r="M422">
        <v>0</v>
      </c>
      <c r="N422">
        <v>3165</v>
      </c>
      <c r="O422">
        <v>0</v>
      </c>
      <c r="P422">
        <v>0</v>
      </c>
      <c r="Q422">
        <v>0</v>
      </c>
      <c r="R422">
        <v>28194</v>
      </c>
      <c r="S422">
        <v>0</v>
      </c>
      <c r="T422">
        <v>0</v>
      </c>
      <c r="U422">
        <v>0</v>
      </c>
      <c r="V422">
        <v>0</v>
      </c>
      <c r="W422">
        <v>0</v>
      </c>
      <c r="Y422">
        <f t="shared" si="12"/>
        <v>504288</v>
      </c>
      <c r="Z422">
        <f>VLOOKUP(C422,[2]Sheet1!$B:$K,10,FALSE)</f>
        <v>504288</v>
      </c>
      <c r="AA422" t="b">
        <f t="shared" si="13"/>
        <v>1</v>
      </c>
    </row>
    <row r="423" spans="1:27" x14ac:dyDescent="0.25">
      <c r="A423" t="s">
        <v>655</v>
      </c>
      <c r="B423" t="s">
        <v>655</v>
      </c>
      <c r="C423">
        <v>1819019</v>
      </c>
      <c r="D423" s="11">
        <v>30103060137976</v>
      </c>
      <c r="E423" t="s">
        <v>60</v>
      </c>
      <c r="F423">
        <v>0</v>
      </c>
      <c r="G423">
        <v>25251</v>
      </c>
      <c r="H423">
        <v>0</v>
      </c>
      <c r="I423">
        <v>0</v>
      </c>
      <c r="J423">
        <v>132010</v>
      </c>
      <c r="K423">
        <v>0</v>
      </c>
      <c r="L423">
        <v>0</v>
      </c>
      <c r="M423">
        <v>0</v>
      </c>
      <c r="N423">
        <v>559</v>
      </c>
      <c r="O423">
        <v>0</v>
      </c>
      <c r="P423">
        <v>0</v>
      </c>
      <c r="Q423">
        <v>0</v>
      </c>
      <c r="R423">
        <v>12456</v>
      </c>
      <c r="S423">
        <v>0</v>
      </c>
      <c r="T423">
        <v>0</v>
      </c>
      <c r="U423">
        <v>0</v>
      </c>
      <c r="V423">
        <v>0</v>
      </c>
      <c r="W423">
        <v>0</v>
      </c>
      <c r="Y423">
        <f t="shared" si="12"/>
        <v>132569</v>
      </c>
      <c r="Z423">
        <f>VLOOKUP(C423,[2]Sheet1!$B:$K,10,FALSE)</f>
        <v>132569</v>
      </c>
      <c r="AA423" t="b">
        <f t="shared" si="13"/>
        <v>1</v>
      </c>
    </row>
    <row r="424" spans="1:27" x14ac:dyDescent="0.25">
      <c r="A424" t="s">
        <v>656</v>
      </c>
      <c r="B424" t="s">
        <v>657</v>
      </c>
      <c r="C424">
        <v>2021025</v>
      </c>
      <c r="D424" s="11" t="s">
        <v>658</v>
      </c>
      <c r="E424" t="s">
        <v>125</v>
      </c>
      <c r="F424">
        <v>14838</v>
      </c>
      <c r="G424">
        <v>54319</v>
      </c>
      <c r="H424">
        <v>0</v>
      </c>
      <c r="I424">
        <v>0</v>
      </c>
      <c r="J424">
        <v>280158</v>
      </c>
      <c r="K424">
        <v>0</v>
      </c>
      <c r="L424">
        <v>-1780</v>
      </c>
      <c r="M424">
        <v>0</v>
      </c>
      <c r="N424">
        <v>0</v>
      </c>
      <c r="O424">
        <v>0</v>
      </c>
      <c r="P424">
        <v>2991</v>
      </c>
      <c r="Q424">
        <v>7544</v>
      </c>
      <c r="R424">
        <v>21901</v>
      </c>
      <c r="S424">
        <v>0</v>
      </c>
      <c r="T424">
        <v>0</v>
      </c>
      <c r="U424">
        <v>4105</v>
      </c>
      <c r="V424">
        <v>0</v>
      </c>
      <c r="W424">
        <v>0</v>
      </c>
      <c r="Y424">
        <f t="shared" si="12"/>
        <v>278378</v>
      </c>
      <c r="Z424">
        <f>VLOOKUP(C424,[2]Sheet1!$B:$K,10,FALSE)</f>
        <v>278378</v>
      </c>
      <c r="AA424" t="b">
        <f t="shared" si="13"/>
        <v>1</v>
      </c>
    </row>
    <row r="425" spans="1:27" x14ac:dyDescent="0.25">
      <c r="A425" t="s">
        <v>659</v>
      </c>
      <c r="B425" t="s">
        <v>657</v>
      </c>
      <c r="C425">
        <v>2021029</v>
      </c>
      <c r="D425" s="11" t="s">
        <v>660</v>
      </c>
      <c r="E425" t="s">
        <v>125</v>
      </c>
      <c r="F425">
        <v>21345</v>
      </c>
      <c r="G425">
        <v>77661</v>
      </c>
      <c r="H425">
        <v>0</v>
      </c>
      <c r="I425">
        <v>0</v>
      </c>
      <c r="J425">
        <v>410135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22</v>
      </c>
      <c r="R425">
        <v>28697</v>
      </c>
      <c r="S425">
        <v>0</v>
      </c>
      <c r="T425">
        <v>0</v>
      </c>
      <c r="U425">
        <v>5379</v>
      </c>
      <c r="V425">
        <v>0</v>
      </c>
      <c r="W425">
        <v>0</v>
      </c>
      <c r="Y425">
        <f t="shared" si="12"/>
        <v>410135</v>
      </c>
      <c r="Z425">
        <f>VLOOKUP(C425,[2]Sheet1!$B:$K,10,FALSE)</f>
        <v>410135</v>
      </c>
      <c r="AA425" t="b">
        <f t="shared" si="13"/>
        <v>1</v>
      </c>
    </row>
    <row r="426" spans="1:27" x14ac:dyDescent="0.25">
      <c r="A426" t="s">
        <v>661</v>
      </c>
      <c r="B426" t="s">
        <v>657</v>
      </c>
      <c r="C426">
        <v>2021034</v>
      </c>
      <c r="D426" s="11" t="s">
        <v>662</v>
      </c>
      <c r="E426" t="s">
        <v>125</v>
      </c>
      <c r="F426">
        <v>14997</v>
      </c>
      <c r="G426">
        <v>56667</v>
      </c>
      <c r="H426">
        <v>0</v>
      </c>
      <c r="I426">
        <v>0</v>
      </c>
      <c r="J426">
        <v>294667</v>
      </c>
      <c r="K426">
        <v>0</v>
      </c>
      <c r="L426">
        <v>1816</v>
      </c>
      <c r="M426">
        <v>0</v>
      </c>
      <c r="N426">
        <v>0</v>
      </c>
      <c r="O426">
        <v>0</v>
      </c>
      <c r="P426">
        <v>2305</v>
      </c>
      <c r="Q426">
        <v>7306</v>
      </c>
      <c r="R426">
        <v>23511</v>
      </c>
      <c r="S426">
        <v>0</v>
      </c>
      <c r="T426">
        <v>0</v>
      </c>
      <c r="U426">
        <v>4407</v>
      </c>
      <c r="V426">
        <v>0</v>
      </c>
      <c r="W426">
        <v>0</v>
      </c>
      <c r="Y426">
        <f t="shared" si="12"/>
        <v>296483</v>
      </c>
      <c r="Z426">
        <f>VLOOKUP(C426,[2]Sheet1!$B:$K,10,FALSE)</f>
        <v>296483</v>
      </c>
      <c r="AA426" t="b">
        <f t="shared" si="13"/>
        <v>1</v>
      </c>
    </row>
    <row r="427" spans="1:27" x14ac:dyDescent="0.25">
      <c r="A427" t="s">
        <v>663</v>
      </c>
      <c r="B427" t="s">
        <v>664</v>
      </c>
      <c r="C427">
        <v>2223010</v>
      </c>
      <c r="D427" s="11" t="s">
        <v>665</v>
      </c>
      <c r="E427" t="s">
        <v>69</v>
      </c>
      <c r="F427">
        <v>0</v>
      </c>
      <c r="G427">
        <v>31123</v>
      </c>
      <c r="H427">
        <v>0</v>
      </c>
      <c r="I427">
        <v>0</v>
      </c>
      <c r="J427">
        <v>161420</v>
      </c>
      <c r="K427">
        <v>0</v>
      </c>
      <c r="L427">
        <v>0</v>
      </c>
      <c r="M427">
        <v>-894</v>
      </c>
      <c r="N427">
        <v>0</v>
      </c>
      <c r="O427">
        <v>0</v>
      </c>
      <c r="P427">
        <v>0</v>
      </c>
      <c r="Q427">
        <v>0</v>
      </c>
      <c r="R427">
        <v>13339</v>
      </c>
      <c r="S427">
        <v>0</v>
      </c>
      <c r="T427">
        <v>0</v>
      </c>
      <c r="U427">
        <v>0</v>
      </c>
      <c r="V427">
        <v>0</v>
      </c>
      <c r="W427">
        <v>0</v>
      </c>
      <c r="Y427">
        <f t="shared" si="12"/>
        <v>161420</v>
      </c>
      <c r="Z427">
        <f>VLOOKUP(C427,[2]Sheet1!$B:$K,10,FALSE)</f>
        <v>161420</v>
      </c>
      <c r="AA427" t="b">
        <f t="shared" si="13"/>
        <v>1</v>
      </c>
    </row>
    <row r="428" spans="1:27" x14ac:dyDescent="0.25">
      <c r="A428" t="s">
        <v>666</v>
      </c>
      <c r="B428" t="s">
        <v>664</v>
      </c>
      <c r="C428">
        <v>2223009</v>
      </c>
      <c r="D428" s="11" t="s">
        <v>667</v>
      </c>
      <c r="E428" t="s">
        <v>69</v>
      </c>
      <c r="F428">
        <v>87937</v>
      </c>
      <c r="G428">
        <v>0</v>
      </c>
      <c r="H428">
        <v>0</v>
      </c>
      <c r="I428">
        <v>0</v>
      </c>
      <c r="J428">
        <v>524514</v>
      </c>
      <c r="K428">
        <v>0</v>
      </c>
      <c r="L428">
        <v>0</v>
      </c>
      <c r="M428">
        <v>-2394</v>
      </c>
      <c r="N428">
        <v>0</v>
      </c>
      <c r="O428">
        <v>0</v>
      </c>
      <c r="P428">
        <v>0</v>
      </c>
      <c r="Q428">
        <v>0</v>
      </c>
      <c r="R428">
        <v>35732</v>
      </c>
      <c r="S428">
        <v>0</v>
      </c>
      <c r="T428">
        <v>0</v>
      </c>
      <c r="U428">
        <v>0</v>
      </c>
      <c r="V428">
        <v>0</v>
      </c>
      <c r="W428">
        <v>0</v>
      </c>
      <c r="Y428">
        <f t="shared" si="12"/>
        <v>524514</v>
      </c>
      <c r="Z428">
        <f>VLOOKUP(C428,[2]Sheet1!$B:$K,10,FALSE)</f>
        <v>524514</v>
      </c>
      <c r="AA428" t="b">
        <f t="shared" si="13"/>
        <v>1</v>
      </c>
    </row>
    <row r="429" spans="1:27" x14ac:dyDescent="0.25">
      <c r="A429" t="s">
        <v>668</v>
      </c>
      <c r="B429" t="s">
        <v>669</v>
      </c>
      <c r="C429">
        <v>1516042</v>
      </c>
      <c r="D429" s="11">
        <v>42691120124255</v>
      </c>
      <c r="E429" t="s">
        <v>55</v>
      </c>
      <c r="F429">
        <v>0</v>
      </c>
      <c r="G429">
        <v>44629</v>
      </c>
      <c r="H429">
        <v>0</v>
      </c>
      <c r="I429">
        <v>0</v>
      </c>
      <c r="J429">
        <v>246676</v>
      </c>
      <c r="K429">
        <v>0</v>
      </c>
      <c r="L429">
        <v>0</v>
      </c>
      <c r="M429">
        <v>0</v>
      </c>
      <c r="N429">
        <v>1528</v>
      </c>
      <c r="O429">
        <v>0</v>
      </c>
      <c r="P429">
        <v>5235</v>
      </c>
      <c r="Q429">
        <v>23437</v>
      </c>
      <c r="R429">
        <v>19325</v>
      </c>
      <c r="S429">
        <v>0</v>
      </c>
      <c r="T429">
        <v>0</v>
      </c>
      <c r="U429">
        <v>3622</v>
      </c>
      <c r="V429">
        <v>0</v>
      </c>
      <c r="W429">
        <v>0</v>
      </c>
      <c r="Y429">
        <f t="shared" si="12"/>
        <v>248204</v>
      </c>
      <c r="Z429">
        <f>VLOOKUP(C429,[2]Sheet1!$B:$K,10,FALSE)</f>
        <v>248204</v>
      </c>
      <c r="AA429" t="b">
        <f t="shared" si="13"/>
        <v>1</v>
      </c>
    </row>
    <row r="430" spans="1:27" s="108" customFormat="1" x14ac:dyDescent="0.25">
      <c r="A430" s="108" t="s">
        <v>670</v>
      </c>
      <c r="B430" s="108" t="s">
        <v>669</v>
      </c>
      <c r="C430" s="108">
        <v>1819074</v>
      </c>
      <c r="D430" s="109">
        <v>42691120137877</v>
      </c>
      <c r="E430" s="108" t="s">
        <v>60</v>
      </c>
      <c r="F430" s="108">
        <v>0</v>
      </c>
      <c r="G430" s="108">
        <v>31270</v>
      </c>
      <c r="H430" s="108">
        <v>0</v>
      </c>
      <c r="I430" s="108">
        <v>0</v>
      </c>
      <c r="J430" s="108">
        <v>193911</v>
      </c>
      <c r="K430" s="108">
        <v>0</v>
      </c>
      <c r="L430" s="108">
        <v>0</v>
      </c>
      <c r="M430" s="108">
        <v>0</v>
      </c>
      <c r="N430" s="108">
        <v>1139</v>
      </c>
      <c r="O430" s="108">
        <v>644.94000000000005</v>
      </c>
      <c r="P430" s="108">
        <v>4487</v>
      </c>
      <c r="Q430" s="108">
        <v>20089</v>
      </c>
      <c r="R430" s="108">
        <v>15394</v>
      </c>
      <c r="S430" s="108">
        <v>0</v>
      </c>
      <c r="T430" s="108">
        <v>0</v>
      </c>
      <c r="U430" s="108">
        <v>2886</v>
      </c>
      <c r="V430" s="108">
        <v>0</v>
      </c>
      <c r="W430" s="108">
        <v>0</v>
      </c>
      <c r="Y430" s="108">
        <f t="shared" si="12"/>
        <v>195694.94</v>
      </c>
      <c r="Z430" s="108">
        <f>VLOOKUP(C430,[2]Sheet1!$B:$K,10,FALSE)</f>
        <v>195694.94</v>
      </c>
      <c r="AA430" s="108" t="b">
        <f>$Z$430=$J$430+$K$430+$L$430+$N$430+$O$430</f>
        <v>1</v>
      </c>
    </row>
    <row r="431" spans="1:27" x14ac:dyDescent="0.25">
      <c r="A431" t="s">
        <v>671</v>
      </c>
      <c r="B431" t="s">
        <v>669</v>
      </c>
      <c r="C431">
        <v>1819075</v>
      </c>
      <c r="D431" s="11">
        <v>42691120137885</v>
      </c>
      <c r="E431" t="s">
        <v>60</v>
      </c>
      <c r="F431">
        <v>0</v>
      </c>
      <c r="G431">
        <v>43602</v>
      </c>
      <c r="H431">
        <v>0</v>
      </c>
      <c r="I431">
        <v>0</v>
      </c>
      <c r="J431">
        <v>234352</v>
      </c>
      <c r="K431">
        <v>0</v>
      </c>
      <c r="L431">
        <v>0</v>
      </c>
      <c r="M431">
        <v>0</v>
      </c>
      <c r="N431">
        <v>1134</v>
      </c>
      <c r="O431">
        <v>0</v>
      </c>
      <c r="P431">
        <v>5235</v>
      </c>
      <c r="Q431">
        <v>23437</v>
      </c>
      <c r="R431">
        <v>17898</v>
      </c>
      <c r="S431">
        <v>0</v>
      </c>
      <c r="T431">
        <v>0</v>
      </c>
      <c r="U431">
        <v>3355</v>
      </c>
      <c r="V431">
        <v>0</v>
      </c>
      <c r="W431">
        <v>0</v>
      </c>
      <c r="Y431">
        <f t="shared" si="12"/>
        <v>235486</v>
      </c>
      <c r="Z431">
        <f>VLOOKUP(C431,[2]Sheet1!$B:$K,10,FALSE)</f>
        <v>235486</v>
      </c>
      <c r="AA431" t="b">
        <f t="shared" si="13"/>
        <v>1</v>
      </c>
    </row>
    <row r="432" spans="1:27" x14ac:dyDescent="0.25">
      <c r="A432" t="s">
        <v>672</v>
      </c>
      <c r="B432" t="s">
        <v>672</v>
      </c>
      <c r="C432">
        <v>1718042</v>
      </c>
      <c r="D432" s="11">
        <v>30103060133959</v>
      </c>
      <c r="E432" t="s">
        <v>83</v>
      </c>
      <c r="F432">
        <v>3888</v>
      </c>
      <c r="G432">
        <v>14828</v>
      </c>
      <c r="H432">
        <v>0</v>
      </c>
      <c r="I432">
        <v>0</v>
      </c>
      <c r="J432">
        <v>73503</v>
      </c>
      <c r="K432">
        <v>0</v>
      </c>
      <c r="L432">
        <v>0</v>
      </c>
      <c r="M432">
        <v>0</v>
      </c>
      <c r="N432">
        <v>465</v>
      </c>
      <c r="O432">
        <v>0</v>
      </c>
      <c r="P432">
        <v>0</v>
      </c>
      <c r="Q432">
        <v>0</v>
      </c>
      <c r="R432">
        <v>4405</v>
      </c>
      <c r="S432">
        <v>0</v>
      </c>
      <c r="T432">
        <v>0</v>
      </c>
      <c r="U432">
        <v>826</v>
      </c>
      <c r="V432">
        <v>0</v>
      </c>
      <c r="W432">
        <v>0</v>
      </c>
      <c r="Y432">
        <f t="shared" si="12"/>
        <v>73968</v>
      </c>
      <c r="Z432">
        <f>VLOOKUP(C432,[2]Sheet1!$B:$K,10,FALSE)</f>
        <v>73968</v>
      </c>
      <c r="AA432" t="b">
        <f t="shared" si="13"/>
        <v>1</v>
      </c>
    </row>
    <row r="433" spans="1:27" x14ac:dyDescent="0.25">
      <c r="A433" t="s">
        <v>673</v>
      </c>
      <c r="B433" t="s">
        <v>674</v>
      </c>
      <c r="C433">
        <v>2122019</v>
      </c>
      <c r="D433" s="11" t="s">
        <v>675</v>
      </c>
      <c r="E433" t="s">
        <v>58</v>
      </c>
      <c r="F433">
        <v>18449</v>
      </c>
      <c r="G433">
        <v>63421</v>
      </c>
      <c r="H433">
        <v>0</v>
      </c>
      <c r="I433">
        <v>0</v>
      </c>
      <c r="J433">
        <v>301474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17391</v>
      </c>
      <c r="R433">
        <v>23996</v>
      </c>
      <c r="S433">
        <v>0</v>
      </c>
      <c r="T433">
        <v>0</v>
      </c>
      <c r="U433">
        <v>4498</v>
      </c>
      <c r="V433">
        <v>0</v>
      </c>
      <c r="W433">
        <v>0</v>
      </c>
      <c r="Y433">
        <f t="shared" si="12"/>
        <v>301474</v>
      </c>
      <c r="Z433">
        <f>VLOOKUP(C433,[2]Sheet1!$B:$K,10,FALSE)</f>
        <v>301474</v>
      </c>
      <c r="AA433" t="b">
        <f t="shared" si="13"/>
        <v>1</v>
      </c>
    </row>
    <row r="434" spans="1:27" x14ac:dyDescent="0.25">
      <c r="A434" t="s">
        <v>676</v>
      </c>
      <c r="B434" t="s">
        <v>676</v>
      </c>
      <c r="C434">
        <v>1112029</v>
      </c>
      <c r="D434" s="11">
        <v>37683380135913</v>
      </c>
      <c r="E434" t="s">
        <v>51</v>
      </c>
      <c r="F434">
        <v>11829</v>
      </c>
      <c r="G434">
        <v>70321</v>
      </c>
      <c r="H434">
        <v>0</v>
      </c>
      <c r="I434">
        <v>0</v>
      </c>
      <c r="J434">
        <v>451920</v>
      </c>
      <c r="K434">
        <v>0</v>
      </c>
      <c r="L434">
        <v>1380</v>
      </c>
      <c r="M434">
        <v>0</v>
      </c>
      <c r="N434">
        <v>2854</v>
      </c>
      <c r="O434">
        <v>0</v>
      </c>
      <c r="P434">
        <v>8979</v>
      </c>
      <c r="Q434">
        <v>197</v>
      </c>
      <c r="R434">
        <v>20607</v>
      </c>
      <c r="S434">
        <v>0</v>
      </c>
      <c r="T434">
        <v>0</v>
      </c>
      <c r="U434">
        <v>3863</v>
      </c>
      <c r="V434">
        <v>0</v>
      </c>
      <c r="W434">
        <v>0</v>
      </c>
      <c r="Y434">
        <f t="shared" si="12"/>
        <v>456154</v>
      </c>
      <c r="Z434">
        <f>VLOOKUP(C434,[2]Sheet1!$B:$K,10,FALSE)</f>
        <v>456154</v>
      </c>
      <c r="AA434" t="b">
        <f t="shared" si="13"/>
        <v>1</v>
      </c>
    </row>
    <row r="435" spans="1:27" x14ac:dyDescent="0.25">
      <c r="A435" t="s">
        <v>677</v>
      </c>
      <c r="B435" t="s">
        <v>677</v>
      </c>
      <c r="C435">
        <v>1213036</v>
      </c>
      <c r="D435" s="11">
        <v>1100170125567</v>
      </c>
      <c r="E435" t="s">
        <v>49</v>
      </c>
      <c r="F435">
        <v>0</v>
      </c>
      <c r="G435">
        <v>51236</v>
      </c>
      <c r="H435">
        <v>0</v>
      </c>
      <c r="I435">
        <v>0</v>
      </c>
      <c r="J435">
        <v>297692</v>
      </c>
      <c r="K435">
        <v>0</v>
      </c>
      <c r="L435">
        <v>579</v>
      </c>
      <c r="M435">
        <v>0</v>
      </c>
      <c r="N435">
        <v>1820</v>
      </c>
      <c r="O435">
        <v>0</v>
      </c>
      <c r="P435">
        <v>0</v>
      </c>
      <c r="Q435">
        <v>0</v>
      </c>
      <c r="R435">
        <v>18615</v>
      </c>
      <c r="S435">
        <v>0</v>
      </c>
      <c r="T435">
        <v>0</v>
      </c>
      <c r="U435">
        <v>3489</v>
      </c>
      <c r="V435">
        <v>0</v>
      </c>
      <c r="W435">
        <v>0</v>
      </c>
      <c r="Y435">
        <f t="shared" si="12"/>
        <v>300091</v>
      </c>
      <c r="Z435">
        <f>VLOOKUP(C435,[2]Sheet1!$B:$K,10,FALSE)</f>
        <v>300091</v>
      </c>
      <c r="AA435" t="b">
        <f t="shared" si="13"/>
        <v>1</v>
      </c>
    </row>
    <row r="436" spans="1:27" x14ac:dyDescent="0.25">
      <c r="A436" t="s">
        <v>678</v>
      </c>
      <c r="B436" t="s">
        <v>679</v>
      </c>
      <c r="C436">
        <v>1516043</v>
      </c>
      <c r="D436" s="11">
        <v>19101990132605</v>
      </c>
      <c r="E436" t="s">
        <v>55</v>
      </c>
      <c r="F436">
        <v>0</v>
      </c>
      <c r="G436">
        <v>18644</v>
      </c>
      <c r="H436">
        <v>0</v>
      </c>
      <c r="I436">
        <v>0</v>
      </c>
      <c r="J436">
        <v>144530</v>
      </c>
      <c r="K436">
        <v>0</v>
      </c>
      <c r="L436">
        <v>0</v>
      </c>
      <c r="M436">
        <v>0</v>
      </c>
      <c r="N436">
        <v>912</v>
      </c>
      <c r="O436">
        <v>0</v>
      </c>
      <c r="P436">
        <v>0</v>
      </c>
      <c r="Q436">
        <v>0</v>
      </c>
      <c r="R436">
        <v>6660</v>
      </c>
      <c r="S436">
        <v>0</v>
      </c>
      <c r="T436">
        <v>0</v>
      </c>
      <c r="U436">
        <v>1249</v>
      </c>
      <c r="V436">
        <v>0</v>
      </c>
      <c r="W436">
        <v>0</v>
      </c>
      <c r="Y436">
        <f t="shared" si="12"/>
        <v>145442</v>
      </c>
      <c r="Z436">
        <f>VLOOKUP(C436,[2]Sheet1!$B:$K,10,FALSE)</f>
        <v>145442</v>
      </c>
      <c r="AA436" t="b">
        <f t="shared" si="13"/>
        <v>1</v>
      </c>
    </row>
    <row r="437" spans="1:27" x14ac:dyDescent="0.25">
      <c r="A437" t="s">
        <v>680</v>
      </c>
      <c r="B437" t="s">
        <v>680</v>
      </c>
      <c r="C437">
        <v>1617048</v>
      </c>
      <c r="D437" s="11">
        <v>30664230131417</v>
      </c>
      <c r="E437" t="s">
        <v>96</v>
      </c>
      <c r="F437">
        <v>9958</v>
      </c>
      <c r="G437">
        <v>34793</v>
      </c>
      <c r="H437">
        <v>0</v>
      </c>
      <c r="I437">
        <v>0</v>
      </c>
      <c r="J437">
        <v>189693</v>
      </c>
      <c r="K437">
        <v>0</v>
      </c>
      <c r="L437">
        <v>0</v>
      </c>
      <c r="M437">
        <v>0</v>
      </c>
      <c r="N437">
        <v>1150</v>
      </c>
      <c r="O437">
        <v>0</v>
      </c>
      <c r="P437">
        <v>4038</v>
      </c>
      <c r="Q437">
        <v>0</v>
      </c>
      <c r="R437">
        <v>16695</v>
      </c>
      <c r="S437">
        <v>0</v>
      </c>
      <c r="T437">
        <v>0</v>
      </c>
      <c r="U437">
        <v>0</v>
      </c>
      <c r="V437">
        <v>0</v>
      </c>
      <c r="W437">
        <v>0</v>
      </c>
      <c r="Y437">
        <f t="shared" si="12"/>
        <v>190843</v>
      </c>
      <c r="Z437">
        <f>VLOOKUP(C437,[2]Sheet1!$B:$K,10,FALSE)</f>
        <v>190843</v>
      </c>
      <c r="AA437" t="b">
        <f t="shared" si="13"/>
        <v>1</v>
      </c>
    </row>
    <row r="438" spans="1:27" x14ac:dyDescent="0.25">
      <c r="A438" t="s">
        <v>681</v>
      </c>
      <c r="B438" t="s">
        <v>682</v>
      </c>
      <c r="C438">
        <v>2223003</v>
      </c>
      <c r="D438" s="11" t="s">
        <v>683</v>
      </c>
      <c r="E438" t="s">
        <v>69</v>
      </c>
      <c r="F438">
        <v>0</v>
      </c>
      <c r="G438">
        <v>42574</v>
      </c>
      <c r="H438">
        <v>0</v>
      </c>
      <c r="I438">
        <v>0</v>
      </c>
      <c r="J438">
        <v>223479</v>
      </c>
      <c r="K438">
        <v>0</v>
      </c>
      <c r="L438">
        <v>0</v>
      </c>
      <c r="M438">
        <v>-1222</v>
      </c>
      <c r="N438">
        <v>0</v>
      </c>
      <c r="O438">
        <v>0</v>
      </c>
      <c r="P438">
        <v>0</v>
      </c>
      <c r="Q438">
        <v>0</v>
      </c>
      <c r="R438">
        <v>18240</v>
      </c>
      <c r="S438">
        <v>0</v>
      </c>
      <c r="T438">
        <v>0</v>
      </c>
      <c r="U438">
        <v>0</v>
      </c>
      <c r="V438">
        <v>0</v>
      </c>
      <c r="W438">
        <v>0</v>
      </c>
      <c r="Y438">
        <f t="shared" si="12"/>
        <v>223479</v>
      </c>
      <c r="Z438">
        <f>VLOOKUP(C438,[2]Sheet1!$B:$K,10,FALSE)</f>
        <v>223479</v>
      </c>
      <c r="AA438" t="b">
        <f t="shared" si="13"/>
        <v>1</v>
      </c>
    </row>
    <row r="439" spans="1:27" x14ac:dyDescent="0.25">
      <c r="A439" t="s">
        <v>684</v>
      </c>
      <c r="B439" t="s">
        <v>682</v>
      </c>
      <c r="C439">
        <v>1819050</v>
      </c>
      <c r="D439" s="11">
        <v>30103060137000</v>
      </c>
      <c r="E439" t="s">
        <v>60</v>
      </c>
      <c r="F439">
        <v>8847</v>
      </c>
      <c r="G439">
        <v>46097</v>
      </c>
      <c r="H439">
        <v>0</v>
      </c>
      <c r="I439">
        <v>0</v>
      </c>
      <c r="J439">
        <v>241286</v>
      </c>
      <c r="K439">
        <v>0</v>
      </c>
      <c r="L439">
        <v>0</v>
      </c>
      <c r="M439">
        <v>0</v>
      </c>
      <c r="N439">
        <v>848</v>
      </c>
      <c r="O439">
        <v>0</v>
      </c>
      <c r="P439">
        <v>0</v>
      </c>
      <c r="Q439">
        <v>0</v>
      </c>
      <c r="R439">
        <v>22767</v>
      </c>
      <c r="S439">
        <v>0</v>
      </c>
      <c r="T439">
        <v>0</v>
      </c>
      <c r="U439">
        <v>0</v>
      </c>
      <c r="V439">
        <v>0</v>
      </c>
      <c r="W439">
        <v>0</v>
      </c>
      <c r="Y439">
        <f t="shared" si="12"/>
        <v>242134</v>
      </c>
      <c r="Z439">
        <f>VLOOKUP(C439,[2]Sheet1!$B:$K,10,FALSE)</f>
        <v>242134</v>
      </c>
      <c r="AA439" t="b">
        <f t="shared" si="13"/>
        <v>1</v>
      </c>
    </row>
    <row r="440" spans="1:27" x14ac:dyDescent="0.25">
      <c r="A440" t="s">
        <v>685</v>
      </c>
      <c r="B440" t="s">
        <v>682</v>
      </c>
      <c r="C440">
        <v>1516045</v>
      </c>
      <c r="D440" s="11">
        <v>30103060132613</v>
      </c>
      <c r="E440" t="s">
        <v>55</v>
      </c>
      <c r="F440">
        <v>10831</v>
      </c>
      <c r="G440">
        <v>50795</v>
      </c>
      <c r="H440">
        <v>0</v>
      </c>
      <c r="I440">
        <v>0</v>
      </c>
      <c r="J440">
        <v>312142</v>
      </c>
      <c r="K440">
        <v>0</v>
      </c>
      <c r="L440">
        <v>0</v>
      </c>
      <c r="M440">
        <v>0</v>
      </c>
      <c r="N440">
        <v>1358</v>
      </c>
      <c r="O440">
        <v>0</v>
      </c>
      <c r="P440">
        <v>0</v>
      </c>
      <c r="Q440">
        <v>0</v>
      </c>
      <c r="R440">
        <v>24782</v>
      </c>
      <c r="S440">
        <v>0</v>
      </c>
      <c r="T440">
        <v>0</v>
      </c>
      <c r="U440">
        <v>4646</v>
      </c>
      <c r="V440">
        <v>0</v>
      </c>
      <c r="W440">
        <v>0</v>
      </c>
      <c r="Y440">
        <f t="shared" si="12"/>
        <v>313500</v>
      </c>
      <c r="Z440">
        <f>VLOOKUP(C440,[2]Sheet1!$B:$K,10,FALSE)</f>
        <v>313500</v>
      </c>
      <c r="AA440" t="b">
        <f t="shared" si="13"/>
        <v>1</v>
      </c>
    </row>
    <row r="441" spans="1:27" x14ac:dyDescent="0.25">
      <c r="A441" t="s">
        <v>686</v>
      </c>
      <c r="B441" t="s">
        <v>686</v>
      </c>
      <c r="C441">
        <v>1516046</v>
      </c>
      <c r="D441" s="11">
        <v>7616630130930</v>
      </c>
      <c r="E441" t="s">
        <v>55</v>
      </c>
      <c r="F441">
        <v>0</v>
      </c>
      <c r="G441">
        <v>132567</v>
      </c>
      <c r="H441">
        <v>0</v>
      </c>
      <c r="I441">
        <v>0</v>
      </c>
      <c r="J441">
        <v>733756</v>
      </c>
      <c r="K441">
        <v>0</v>
      </c>
      <c r="L441">
        <v>322</v>
      </c>
      <c r="M441">
        <v>0</v>
      </c>
      <c r="N441">
        <v>4188</v>
      </c>
      <c r="O441">
        <v>0</v>
      </c>
      <c r="P441">
        <v>0</v>
      </c>
      <c r="Q441">
        <v>0</v>
      </c>
      <c r="R441">
        <v>58287</v>
      </c>
      <c r="S441">
        <v>0</v>
      </c>
      <c r="T441">
        <v>0</v>
      </c>
      <c r="U441">
        <v>10926</v>
      </c>
      <c r="V441">
        <v>0</v>
      </c>
      <c r="W441">
        <v>0</v>
      </c>
      <c r="Y441">
        <f t="shared" si="12"/>
        <v>738266</v>
      </c>
      <c r="Z441">
        <f>VLOOKUP(C441,[2]Sheet1!$B:$K,10,FALSE)</f>
        <v>738266</v>
      </c>
      <c r="AA441" t="b">
        <f t="shared" si="13"/>
        <v>1</v>
      </c>
    </row>
    <row r="442" spans="1:27" x14ac:dyDescent="0.25">
      <c r="A442" t="s">
        <v>687</v>
      </c>
      <c r="B442" t="s">
        <v>688</v>
      </c>
      <c r="C442">
        <v>1314031</v>
      </c>
      <c r="D442" s="11">
        <v>34752830108860</v>
      </c>
      <c r="E442" t="s">
        <v>131</v>
      </c>
      <c r="F442">
        <v>0</v>
      </c>
      <c r="G442">
        <v>165745</v>
      </c>
      <c r="H442">
        <v>0</v>
      </c>
      <c r="I442">
        <v>0</v>
      </c>
      <c r="J442">
        <v>918353</v>
      </c>
      <c r="K442">
        <v>0</v>
      </c>
      <c r="L442">
        <v>0</v>
      </c>
      <c r="M442">
        <v>0</v>
      </c>
      <c r="N442">
        <v>4700</v>
      </c>
      <c r="O442">
        <v>81505</v>
      </c>
      <c r="P442">
        <v>0</v>
      </c>
      <c r="Q442">
        <v>0</v>
      </c>
      <c r="R442">
        <v>86624</v>
      </c>
      <c r="S442">
        <v>0</v>
      </c>
      <c r="T442">
        <v>0</v>
      </c>
      <c r="U442">
        <v>0</v>
      </c>
      <c r="V442">
        <v>0</v>
      </c>
      <c r="W442">
        <v>0</v>
      </c>
      <c r="Y442">
        <f t="shared" si="12"/>
        <v>1004558</v>
      </c>
      <c r="Z442">
        <f>VLOOKUP(C442,[2]Sheet1!$B:$K,10,FALSE)</f>
        <v>1004558</v>
      </c>
      <c r="AA442" t="b">
        <f t="shared" si="13"/>
        <v>1</v>
      </c>
    </row>
    <row r="443" spans="1:27" x14ac:dyDescent="0.25">
      <c r="A443" t="s">
        <v>689</v>
      </c>
      <c r="B443" t="s">
        <v>689</v>
      </c>
      <c r="C443">
        <v>2122018</v>
      </c>
      <c r="D443" s="11" t="s">
        <v>690</v>
      </c>
      <c r="E443" t="s">
        <v>58</v>
      </c>
      <c r="F443">
        <v>0</v>
      </c>
      <c r="G443">
        <v>19966</v>
      </c>
      <c r="H443">
        <v>0</v>
      </c>
      <c r="I443">
        <v>0</v>
      </c>
      <c r="J443">
        <v>100513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8138</v>
      </c>
      <c r="S443">
        <v>0</v>
      </c>
      <c r="T443">
        <v>0</v>
      </c>
      <c r="U443">
        <v>1526</v>
      </c>
      <c r="V443">
        <v>0</v>
      </c>
      <c r="W443">
        <v>0</v>
      </c>
      <c r="Y443">
        <f t="shared" si="12"/>
        <v>100513</v>
      </c>
      <c r="Z443">
        <f>VLOOKUP(C443,[2]Sheet1!$B:$K,10,FALSE)</f>
        <v>100513</v>
      </c>
      <c r="AA443" t="b">
        <f t="shared" si="13"/>
        <v>1</v>
      </c>
    </row>
    <row r="444" spans="1:27" x14ac:dyDescent="0.25">
      <c r="A444" t="s">
        <v>691</v>
      </c>
      <c r="B444" t="s">
        <v>692</v>
      </c>
      <c r="C444">
        <v>1920020</v>
      </c>
      <c r="D444" s="11">
        <v>1612590106906</v>
      </c>
      <c r="E444" t="s">
        <v>155</v>
      </c>
      <c r="F444">
        <v>0</v>
      </c>
      <c r="G444">
        <v>49768</v>
      </c>
      <c r="H444">
        <v>0</v>
      </c>
      <c r="I444">
        <v>0</v>
      </c>
      <c r="J444">
        <v>239715</v>
      </c>
      <c r="K444">
        <v>0</v>
      </c>
      <c r="L444">
        <v>0</v>
      </c>
      <c r="M444">
        <v>0</v>
      </c>
      <c r="N444">
        <v>1437</v>
      </c>
      <c r="O444">
        <v>0</v>
      </c>
      <c r="P444">
        <v>0</v>
      </c>
      <c r="Q444">
        <v>0</v>
      </c>
      <c r="R444">
        <v>19176</v>
      </c>
      <c r="S444">
        <v>0</v>
      </c>
      <c r="T444">
        <v>0</v>
      </c>
      <c r="U444">
        <v>3594</v>
      </c>
      <c r="V444">
        <v>0</v>
      </c>
      <c r="W444">
        <v>0</v>
      </c>
      <c r="Y444">
        <f t="shared" si="12"/>
        <v>241152</v>
      </c>
      <c r="Z444">
        <f>VLOOKUP(C444,[2]Sheet1!$B:$K,10,FALSE)</f>
        <v>241152</v>
      </c>
      <c r="AA444" t="b">
        <f t="shared" si="13"/>
        <v>1</v>
      </c>
    </row>
    <row r="445" spans="1:27" x14ac:dyDescent="0.25">
      <c r="A445" t="s">
        <v>693</v>
      </c>
      <c r="B445" t="s">
        <v>693</v>
      </c>
      <c r="C445">
        <v>1617013</v>
      </c>
      <c r="D445" s="11">
        <v>49709530105866</v>
      </c>
      <c r="E445" t="s">
        <v>96</v>
      </c>
      <c r="F445">
        <v>9681</v>
      </c>
      <c r="G445">
        <v>30976</v>
      </c>
      <c r="H445">
        <v>0</v>
      </c>
      <c r="I445">
        <v>0</v>
      </c>
      <c r="J445">
        <v>189673</v>
      </c>
      <c r="K445">
        <v>0</v>
      </c>
      <c r="L445">
        <v>0</v>
      </c>
      <c r="M445">
        <v>0</v>
      </c>
      <c r="N445">
        <v>1198</v>
      </c>
      <c r="O445">
        <v>0</v>
      </c>
      <c r="P445">
        <v>3739</v>
      </c>
      <c r="Q445">
        <v>0</v>
      </c>
      <c r="R445">
        <v>14745</v>
      </c>
      <c r="S445">
        <v>0</v>
      </c>
      <c r="T445">
        <v>0</v>
      </c>
      <c r="U445">
        <v>0</v>
      </c>
      <c r="V445">
        <v>0</v>
      </c>
      <c r="W445">
        <v>0</v>
      </c>
      <c r="Y445">
        <f t="shared" si="12"/>
        <v>190871</v>
      </c>
      <c r="Z445">
        <f>VLOOKUP(C445,[2]Sheet1!$B:$K,10,FALSE)</f>
        <v>190871</v>
      </c>
      <c r="AA445" t="b">
        <f t="shared" si="13"/>
        <v>1</v>
      </c>
    </row>
    <row r="446" spans="1:27" x14ac:dyDescent="0.25">
      <c r="A446" t="s">
        <v>694</v>
      </c>
      <c r="B446" t="s">
        <v>694</v>
      </c>
      <c r="C446">
        <v>1617058</v>
      </c>
      <c r="D446" s="11">
        <v>10625470135103</v>
      </c>
      <c r="E446" t="s">
        <v>96</v>
      </c>
      <c r="F446">
        <v>89665</v>
      </c>
      <c r="G446">
        <v>360705</v>
      </c>
      <c r="H446">
        <v>0</v>
      </c>
      <c r="I446">
        <v>0</v>
      </c>
      <c r="J446">
        <v>1931846</v>
      </c>
      <c r="K446">
        <v>0</v>
      </c>
      <c r="L446">
        <v>0</v>
      </c>
      <c r="M446">
        <v>0</v>
      </c>
      <c r="N446">
        <v>11028</v>
      </c>
      <c r="O446">
        <v>152317.67000000001</v>
      </c>
      <c r="P446">
        <v>0</v>
      </c>
      <c r="Q446">
        <v>0</v>
      </c>
      <c r="R446">
        <v>153488</v>
      </c>
      <c r="S446">
        <v>0</v>
      </c>
      <c r="T446">
        <v>0</v>
      </c>
      <c r="U446">
        <v>28769</v>
      </c>
      <c r="V446">
        <v>0</v>
      </c>
      <c r="W446">
        <v>0</v>
      </c>
      <c r="Y446">
        <f t="shared" si="12"/>
        <v>2095191.67</v>
      </c>
      <c r="Z446">
        <f>VLOOKUP(C446,[2]Sheet1!$B:$K,10,FALSE)</f>
        <v>2095191.67</v>
      </c>
      <c r="AA446" t="b">
        <f t="shared" si="13"/>
        <v>1</v>
      </c>
    </row>
    <row r="447" spans="1:27" x14ac:dyDescent="0.25">
      <c r="A447" t="s">
        <v>695</v>
      </c>
      <c r="B447" t="s">
        <v>695</v>
      </c>
      <c r="C447">
        <v>1112030</v>
      </c>
      <c r="D447" s="11">
        <v>1100170124172</v>
      </c>
      <c r="E447" t="s">
        <v>51</v>
      </c>
      <c r="F447">
        <v>22020</v>
      </c>
      <c r="G447">
        <v>98654</v>
      </c>
      <c r="H447">
        <v>0</v>
      </c>
      <c r="I447">
        <v>0</v>
      </c>
      <c r="J447">
        <v>589933</v>
      </c>
      <c r="K447">
        <v>0</v>
      </c>
      <c r="L447">
        <v>16452</v>
      </c>
      <c r="M447">
        <v>0</v>
      </c>
      <c r="N447">
        <v>2386</v>
      </c>
      <c r="O447">
        <v>4031.2</v>
      </c>
      <c r="P447">
        <v>4337</v>
      </c>
      <c r="Q447">
        <v>0</v>
      </c>
      <c r="R447">
        <v>46843</v>
      </c>
      <c r="S447">
        <v>0</v>
      </c>
      <c r="T447">
        <v>0</v>
      </c>
      <c r="U447">
        <v>8781</v>
      </c>
      <c r="V447">
        <v>0</v>
      </c>
      <c r="W447">
        <v>0</v>
      </c>
      <c r="Y447">
        <f t="shared" si="12"/>
        <v>612802.19999999995</v>
      </c>
      <c r="Z447">
        <f>VLOOKUP(C447,[2]Sheet1!$B:$K,10,FALSE)</f>
        <v>612802.19999999995</v>
      </c>
      <c r="AA447" t="b">
        <f t="shared" si="13"/>
        <v>1</v>
      </c>
    </row>
    <row r="448" spans="1:27" x14ac:dyDescent="0.25">
      <c r="A448" t="s">
        <v>696</v>
      </c>
      <c r="B448" t="s">
        <v>697</v>
      </c>
      <c r="C448">
        <v>2021037</v>
      </c>
      <c r="D448" s="11" t="s">
        <v>698</v>
      </c>
      <c r="E448" t="s">
        <v>125</v>
      </c>
      <c r="F448">
        <v>9879</v>
      </c>
      <c r="G448">
        <v>38317</v>
      </c>
      <c r="H448">
        <v>0</v>
      </c>
      <c r="I448">
        <v>0</v>
      </c>
      <c r="J448">
        <v>215174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19723</v>
      </c>
      <c r="S448">
        <v>0</v>
      </c>
      <c r="T448">
        <v>0</v>
      </c>
      <c r="U448">
        <v>0</v>
      </c>
      <c r="V448">
        <v>0</v>
      </c>
      <c r="W448">
        <v>0</v>
      </c>
      <c r="Y448">
        <f t="shared" si="12"/>
        <v>215174</v>
      </c>
      <c r="Z448">
        <f>VLOOKUP(C448,[2]Sheet1!$B:$K,10,FALSE)</f>
        <v>215174</v>
      </c>
      <c r="AA448" t="b">
        <f t="shared" si="13"/>
        <v>1</v>
      </c>
    </row>
    <row r="449" spans="6:23" x14ac:dyDescent="0.25">
      <c r="F449">
        <f t="shared" ref="F449:N449" si="14">SUM(F3:F448)</f>
        <v>5032635</v>
      </c>
      <c r="G449">
        <f t="shared" si="14"/>
        <v>35865781</v>
      </c>
      <c r="H449">
        <f t="shared" si="14"/>
        <v>393776</v>
      </c>
      <c r="I449">
        <f t="shared" si="14"/>
        <v>2466758</v>
      </c>
      <c r="J449">
        <f>SUM(J3:J448)</f>
        <v>207691249</v>
      </c>
      <c r="K449">
        <f t="shared" si="14"/>
        <v>0</v>
      </c>
      <c r="L449">
        <f t="shared" si="14"/>
        <v>107057</v>
      </c>
      <c r="M449">
        <f t="shared" si="14"/>
        <v>-21227</v>
      </c>
      <c r="N449">
        <f t="shared" si="14"/>
        <v>990479</v>
      </c>
      <c r="O449" s="85">
        <f>SUM(O3:O448)</f>
        <v>1506629.0199999998</v>
      </c>
      <c r="P449">
        <f t="shared" ref="P449:W449" si="15">SUM(P3:P448)</f>
        <v>1610928</v>
      </c>
      <c r="Q449">
        <f t="shared" si="15"/>
        <v>7304013</v>
      </c>
      <c r="R449">
        <f t="shared" si="15"/>
        <v>16158008</v>
      </c>
      <c r="S449">
        <f t="shared" si="15"/>
        <v>0</v>
      </c>
      <c r="T449">
        <f t="shared" si="15"/>
        <v>128315</v>
      </c>
      <c r="U449">
        <f t="shared" si="15"/>
        <v>1881531</v>
      </c>
      <c r="V449">
        <f t="shared" si="15"/>
        <v>0</v>
      </c>
      <c r="W449">
        <f t="shared" si="15"/>
        <v>0</v>
      </c>
    </row>
    <row r="450" spans="6:23" hidden="1" x14ac:dyDescent="0.25"/>
    <row r="451" spans="6:23" hidden="1" x14ac:dyDescent="0.25">
      <c r="O451" s="85">
        <f>SUM(J449:L449,N449:O449)</f>
        <v>210295414.02000001</v>
      </c>
      <c r="Q451" s="85"/>
    </row>
    <row r="452" spans="6:23" hidden="1" x14ac:dyDescent="0.25">
      <c r="F452" s="86"/>
      <c r="O452" s="87"/>
    </row>
    <row r="453" spans="6:23" hidden="1" x14ac:dyDescent="0.25"/>
    <row r="454" spans="6:23" hidden="1" x14ac:dyDescent="0.25">
      <c r="O454" t="b">
        <f>'[1]Low Inc Cash Flow'!$Z$452=O449</f>
        <v>0</v>
      </c>
    </row>
  </sheetData>
  <sheetProtection algorithmName="SHA-512" hashValue="R8m23MlIYxs9+ThSoHPUNWQm/4BtfWYxIwlN6DTU3Qv0iu6c/Stw+7pcDXZSEAdN+eVQUhOQUMxhJW6W/W9iJg==" saltValue="m/0dKy9AwlRuzIAfyahWng==" spinCount="100000" sheet="1" objects="1" scenarios="1"/>
  <autoFilter ref="A2:Y449" xr:uid="{7CB0E12E-1658-4FDB-B33E-91DCFF71E53E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FFBE5-EE75-4223-84B4-E0164C5BFDBD}">
  <dimension ref="A1:W449"/>
  <sheetViews>
    <sheetView topLeftCell="B1" workbookViewId="0">
      <selection activeCell="B29" sqref="B29"/>
    </sheetView>
  </sheetViews>
  <sheetFormatPr defaultRowHeight="15" x14ac:dyDescent="0.25"/>
  <cols>
    <col min="1" max="2" width="35.42578125" customWidth="1"/>
    <col min="3" max="3" width="8.7109375" bestFit="1" customWidth="1"/>
    <col min="4" max="4" width="16.5703125" bestFit="1" customWidth="1"/>
    <col min="5" max="5" width="12.7109375" bestFit="1" customWidth="1"/>
    <col min="6" max="6" width="11.5703125" customWidth="1"/>
    <col min="8" max="9" width="9.140625" customWidth="1"/>
    <col min="12" max="13" width="11" customWidth="1"/>
    <col min="14" max="14" width="10" customWidth="1"/>
    <col min="15" max="17" width="9.140625" customWidth="1"/>
    <col min="20" max="20" width="11.42578125" customWidth="1"/>
    <col min="21" max="21" width="11.28515625" customWidth="1"/>
  </cols>
  <sheetData>
    <row r="1" spans="1:23" x14ac:dyDescent="0.2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</row>
    <row r="2" spans="1:23" ht="51" x14ac:dyDescent="0.25">
      <c r="A2" t="s">
        <v>43</v>
      </c>
      <c r="B2" t="s">
        <v>44</v>
      </c>
      <c r="C2" t="s">
        <v>45</v>
      </c>
      <c r="D2" t="s">
        <v>3</v>
      </c>
      <c r="E2" t="s">
        <v>4</v>
      </c>
      <c r="F2" s="10" t="s">
        <v>10</v>
      </c>
      <c r="G2" s="9" t="s">
        <v>11</v>
      </c>
      <c r="H2" s="9" t="s">
        <v>707</v>
      </c>
      <c r="I2" s="9" t="s">
        <v>706</v>
      </c>
      <c r="J2" s="10" t="s">
        <v>12</v>
      </c>
      <c r="K2" s="10" t="s">
        <v>727</v>
      </c>
      <c r="L2" s="10" t="s">
        <v>728</v>
      </c>
      <c r="M2" s="10" t="s">
        <v>738</v>
      </c>
      <c r="N2" s="10" t="s">
        <v>729</v>
      </c>
      <c r="O2" s="10" t="s">
        <v>13</v>
      </c>
      <c r="P2" s="10" t="s">
        <v>14</v>
      </c>
      <c r="Q2" s="10" t="s">
        <v>15</v>
      </c>
      <c r="R2" s="10" t="s">
        <v>705</v>
      </c>
      <c r="S2" s="10" t="s">
        <v>704</v>
      </c>
      <c r="T2" s="10" t="s">
        <v>703</v>
      </c>
      <c r="U2" s="10" t="s">
        <v>732</v>
      </c>
      <c r="V2" s="10" t="s">
        <v>709</v>
      </c>
      <c r="W2" s="10" t="s">
        <v>708</v>
      </c>
    </row>
    <row r="3" spans="1:23" x14ac:dyDescent="0.25">
      <c r="A3" t="s">
        <v>47</v>
      </c>
      <c r="B3" t="s">
        <v>48</v>
      </c>
      <c r="C3">
        <v>1213001</v>
      </c>
      <c r="D3" s="11">
        <v>43694270125617</v>
      </c>
      <c r="E3" t="s">
        <v>49</v>
      </c>
      <c r="F3">
        <v>0</v>
      </c>
      <c r="G3">
        <v>0</v>
      </c>
      <c r="H3">
        <v>0</v>
      </c>
      <c r="I3">
        <v>0</v>
      </c>
      <c r="J3">
        <v>293057</v>
      </c>
      <c r="K3">
        <v>0</v>
      </c>
      <c r="L3">
        <v>78</v>
      </c>
      <c r="M3">
        <v>0</v>
      </c>
      <c r="N3">
        <v>1854</v>
      </c>
      <c r="O3">
        <v>0</v>
      </c>
      <c r="P3">
        <v>0</v>
      </c>
      <c r="Q3">
        <v>0</v>
      </c>
      <c r="R3">
        <v>18650</v>
      </c>
      <c r="S3">
        <v>0</v>
      </c>
      <c r="T3">
        <v>0</v>
      </c>
      <c r="U3">
        <v>0</v>
      </c>
    </row>
    <row r="4" spans="1:23" x14ac:dyDescent="0.25">
      <c r="A4" t="s">
        <v>50</v>
      </c>
      <c r="B4" t="s">
        <v>48</v>
      </c>
      <c r="C4">
        <v>1112002</v>
      </c>
      <c r="D4" s="11">
        <v>43104390116814</v>
      </c>
      <c r="E4" t="s">
        <v>51</v>
      </c>
      <c r="F4">
        <v>0</v>
      </c>
      <c r="G4">
        <v>0</v>
      </c>
      <c r="H4">
        <v>0</v>
      </c>
      <c r="I4">
        <v>0</v>
      </c>
      <c r="J4">
        <v>184905</v>
      </c>
      <c r="K4">
        <v>0</v>
      </c>
      <c r="L4">
        <v>0</v>
      </c>
      <c r="M4">
        <v>0</v>
      </c>
      <c r="N4">
        <v>1168</v>
      </c>
      <c r="O4">
        <v>0</v>
      </c>
      <c r="P4">
        <v>0</v>
      </c>
      <c r="Q4">
        <v>0</v>
      </c>
      <c r="R4">
        <v>10098</v>
      </c>
      <c r="S4">
        <v>0</v>
      </c>
      <c r="T4">
        <v>0</v>
      </c>
      <c r="U4">
        <v>0</v>
      </c>
    </row>
    <row r="5" spans="1:23" x14ac:dyDescent="0.25">
      <c r="A5" t="s">
        <v>52</v>
      </c>
      <c r="B5" t="s">
        <v>48</v>
      </c>
      <c r="C5">
        <v>1415007</v>
      </c>
      <c r="D5" s="11">
        <v>43694500129247</v>
      </c>
      <c r="E5" t="s">
        <v>53</v>
      </c>
      <c r="F5">
        <v>0</v>
      </c>
      <c r="G5">
        <v>0</v>
      </c>
      <c r="H5">
        <v>0</v>
      </c>
      <c r="I5">
        <v>0</v>
      </c>
      <c r="J5">
        <v>186816</v>
      </c>
      <c r="K5">
        <v>0</v>
      </c>
      <c r="L5">
        <v>-108</v>
      </c>
      <c r="M5">
        <v>0</v>
      </c>
      <c r="N5">
        <v>1181</v>
      </c>
      <c r="O5">
        <v>0</v>
      </c>
      <c r="P5">
        <v>0</v>
      </c>
      <c r="Q5">
        <v>0</v>
      </c>
      <c r="R5">
        <v>11853</v>
      </c>
      <c r="S5">
        <v>0</v>
      </c>
      <c r="T5">
        <v>0</v>
      </c>
      <c r="U5">
        <v>0</v>
      </c>
    </row>
    <row r="6" spans="1:23" x14ac:dyDescent="0.25">
      <c r="A6" t="s">
        <v>54</v>
      </c>
      <c r="B6" t="s">
        <v>48</v>
      </c>
      <c r="C6">
        <v>1516006</v>
      </c>
      <c r="D6" s="11">
        <v>43696660131656</v>
      </c>
      <c r="E6" t="s">
        <v>55</v>
      </c>
      <c r="F6">
        <v>0</v>
      </c>
      <c r="G6">
        <v>0</v>
      </c>
      <c r="H6">
        <v>0</v>
      </c>
      <c r="I6">
        <v>0</v>
      </c>
      <c r="J6">
        <v>176843</v>
      </c>
      <c r="K6">
        <v>0</v>
      </c>
      <c r="L6">
        <v>0</v>
      </c>
      <c r="M6">
        <v>0</v>
      </c>
      <c r="N6">
        <v>1118</v>
      </c>
      <c r="O6">
        <v>0</v>
      </c>
      <c r="P6">
        <v>0</v>
      </c>
      <c r="Q6">
        <v>0</v>
      </c>
      <c r="R6">
        <v>12692</v>
      </c>
      <c r="S6">
        <v>0</v>
      </c>
      <c r="T6">
        <v>0</v>
      </c>
      <c r="U6">
        <v>0</v>
      </c>
    </row>
    <row r="7" spans="1:23" x14ac:dyDescent="0.25">
      <c r="A7" t="s">
        <v>56</v>
      </c>
      <c r="B7" t="s">
        <v>57</v>
      </c>
      <c r="C7">
        <v>2122003</v>
      </c>
      <c r="D7" s="11">
        <v>4614240141085</v>
      </c>
      <c r="E7" t="s">
        <v>58</v>
      </c>
      <c r="F7">
        <v>0</v>
      </c>
      <c r="G7">
        <v>0</v>
      </c>
      <c r="H7">
        <v>0</v>
      </c>
      <c r="I7">
        <v>0</v>
      </c>
      <c r="J7">
        <v>166453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15693</v>
      </c>
      <c r="S7">
        <v>0</v>
      </c>
      <c r="T7">
        <v>0</v>
      </c>
      <c r="U7">
        <v>0</v>
      </c>
    </row>
    <row r="8" spans="1:23" x14ac:dyDescent="0.25">
      <c r="A8" t="s">
        <v>59</v>
      </c>
      <c r="B8" t="s">
        <v>57</v>
      </c>
      <c r="C8">
        <v>1819066</v>
      </c>
      <c r="D8" s="11">
        <v>461510110338</v>
      </c>
      <c r="E8" t="s">
        <v>60</v>
      </c>
      <c r="F8">
        <v>0</v>
      </c>
      <c r="G8">
        <v>0</v>
      </c>
      <c r="H8">
        <v>0</v>
      </c>
      <c r="I8">
        <v>0</v>
      </c>
      <c r="J8">
        <v>164337</v>
      </c>
      <c r="K8">
        <v>0</v>
      </c>
      <c r="L8">
        <v>0</v>
      </c>
      <c r="M8">
        <v>0</v>
      </c>
      <c r="N8">
        <v>1036</v>
      </c>
      <c r="O8">
        <v>0</v>
      </c>
      <c r="P8">
        <v>0</v>
      </c>
      <c r="Q8">
        <v>0</v>
      </c>
      <c r="R8">
        <v>8261</v>
      </c>
      <c r="S8">
        <v>0</v>
      </c>
      <c r="T8">
        <v>0</v>
      </c>
      <c r="U8">
        <v>0</v>
      </c>
    </row>
    <row r="9" spans="1:23" x14ac:dyDescent="0.25">
      <c r="A9" t="s">
        <v>61</v>
      </c>
      <c r="B9" t="s">
        <v>62</v>
      </c>
      <c r="C9">
        <v>2122015</v>
      </c>
      <c r="D9" s="11" t="s">
        <v>63</v>
      </c>
      <c r="E9" t="s">
        <v>58</v>
      </c>
      <c r="F9">
        <v>0</v>
      </c>
      <c r="G9">
        <v>0</v>
      </c>
      <c r="H9">
        <v>0</v>
      </c>
      <c r="I9">
        <v>0</v>
      </c>
      <c r="J9">
        <v>385149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33300</v>
      </c>
      <c r="S9">
        <v>0</v>
      </c>
      <c r="T9">
        <v>0</v>
      </c>
      <c r="U9">
        <v>0</v>
      </c>
    </row>
    <row r="10" spans="1:23" x14ac:dyDescent="0.25">
      <c r="A10" t="s">
        <v>64</v>
      </c>
      <c r="B10" t="s">
        <v>62</v>
      </c>
      <c r="C10">
        <v>2122016</v>
      </c>
      <c r="D10" s="11" t="s">
        <v>65</v>
      </c>
      <c r="E10" t="s">
        <v>58</v>
      </c>
      <c r="F10">
        <v>0</v>
      </c>
      <c r="G10">
        <v>0</v>
      </c>
      <c r="H10">
        <v>0</v>
      </c>
      <c r="I10">
        <v>0</v>
      </c>
      <c r="J10">
        <v>289802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19154</v>
      </c>
      <c r="S10">
        <v>0</v>
      </c>
      <c r="T10">
        <v>0</v>
      </c>
      <c r="U10">
        <v>0</v>
      </c>
    </row>
    <row r="11" spans="1:23" x14ac:dyDescent="0.25">
      <c r="A11" t="s">
        <v>66</v>
      </c>
      <c r="B11" t="s">
        <v>67</v>
      </c>
      <c r="C11">
        <v>2223004</v>
      </c>
      <c r="D11" s="11" t="s">
        <v>68</v>
      </c>
      <c r="E11" t="s">
        <v>69</v>
      </c>
      <c r="F11">
        <v>0</v>
      </c>
      <c r="G11">
        <v>0</v>
      </c>
      <c r="H11">
        <v>0</v>
      </c>
      <c r="I11">
        <v>0</v>
      </c>
      <c r="J11">
        <v>328179</v>
      </c>
      <c r="K11">
        <v>0</v>
      </c>
      <c r="L11">
        <v>0</v>
      </c>
      <c r="M11">
        <v>-2001</v>
      </c>
      <c r="N11">
        <v>0</v>
      </c>
      <c r="O11">
        <v>0</v>
      </c>
      <c r="P11">
        <v>0</v>
      </c>
      <c r="Q11">
        <v>0</v>
      </c>
      <c r="R11">
        <v>29866</v>
      </c>
      <c r="S11">
        <v>0</v>
      </c>
      <c r="T11">
        <v>0</v>
      </c>
      <c r="U11">
        <v>0</v>
      </c>
    </row>
    <row r="12" spans="1:23" x14ac:dyDescent="0.25">
      <c r="A12" t="s">
        <v>70</v>
      </c>
      <c r="B12" t="s">
        <v>67</v>
      </c>
      <c r="C12">
        <v>2223006</v>
      </c>
      <c r="D12" s="11" t="s">
        <v>71</v>
      </c>
      <c r="E12" t="s">
        <v>69</v>
      </c>
      <c r="F12">
        <v>0</v>
      </c>
      <c r="G12">
        <v>0</v>
      </c>
      <c r="H12">
        <v>0</v>
      </c>
      <c r="I12">
        <v>0</v>
      </c>
      <c r="J12">
        <v>175709</v>
      </c>
      <c r="K12">
        <v>0</v>
      </c>
      <c r="L12">
        <v>0</v>
      </c>
      <c r="M12">
        <v>-1029</v>
      </c>
      <c r="N12">
        <v>0</v>
      </c>
      <c r="O12">
        <v>0</v>
      </c>
      <c r="P12">
        <v>0</v>
      </c>
      <c r="Q12">
        <v>0</v>
      </c>
      <c r="R12">
        <v>15350</v>
      </c>
      <c r="S12">
        <v>0</v>
      </c>
      <c r="T12">
        <v>0</v>
      </c>
      <c r="U12">
        <v>0</v>
      </c>
    </row>
    <row r="13" spans="1:23" x14ac:dyDescent="0.25">
      <c r="A13" t="s">
        <v>72</v>
      </c>
      <c r="B13" t="s">
        <v>67</v>
      </c>
      <c r="C13">
        <v>2223005</v>
      </c>
      <c r="D13" s="11" t="s">
        <v>73</v>
      </c>
      <c r="E13" t="s">
        <v>69</v>
      </c>
      <c r="F13">
        <v>0</v>
      </c>
      <c r="G13">
        <v>0</v>
      </c>
      <c r="H13">
        <v>0</v>
      </c>
      <c r="I13">
        <v>0</v>
      </c>
      <c r="J13">
        <v>486241</v>
      </c>
      <c r="K13">
        <v>0</v>
      </c>
      <c r="L13">
        <v>0</v>
      </c>
      <c r="M13">
        <v>-2956</v>
      </c>
      <c r="N13">
        <v>0</v>
      </c>
      <c r="O13">
        <v>0</v>
      </c>
      <c r="P13">
        <v>0</v>
      </c>
      <c r="Q13">
        <v>0</v>
      </c>
      <c r="R13">
        <v>44111</v>
      </c>
      <c r="S13">
        <v>0</v>
      </c>
      <c r="T13">
        <v>0</v>
      </c>
      <c r="U13">
        <v>0</v>
      </c>
    </row>
    <row r="14" spans="1:23" x14ac:dyDescent="0.25">
      <c r="A14" t="s">
        <v>74</v>
      </c>
      <c r="B14" t="s">
        <v>75</v>
      </c>
      <c r="C14">
        <v>1011001</v>
      </c>
      <c r="D14" s="11">
        <v>37683380111898</v>
      </c>
      <c r="E14" t="s">
        <v>76</v>
      </c>
      <c r="F14">
        <v>0</v>
      </c>
      <c r="G14">
        <v>0</v>
      </c>
      <c r="H14">
        <v>0</v>
      </c>
      <c r="I14">
        <v>0</v>
      </c>
      <c r="J14">
        <v>1065917</v>
      </c>
      <c r="K14">
        <v>0</v>
      </c>
      <c r="L14">
        <v>-3804</v>
      </c>
      <c r="M14">
        <v>0</v>
      </c>
      <c r="N14">
        <v>2899</v>
      </c>
      <c r="O14">
        <v>0</v>
      </c>
      <c r="P14">
        <v>0</v>
      </c>
      <c r="Q14">
        <v>0</v>
      </c>
      <c r="R14">
        <v>78182</v>
      </c>
      <c r="S14">
        <v>0</v>
      </c>
      <c r="T14">
        <v>0</v>
      </c>
      <c r="U14">
        <v>0</v>
      </c>
    </row>
    <row r="15" spans="1:23" x14ac:dyDescent="0.25">
      <c r="A15" t="s">
        <v>77</v>
      </c>
      <c r="B15" t="s">
        <v>78</v>
      </c>
      <c r="C15">
        <v>2122010</v>
      </c>
      <c r="D15" s="11" t="s">
        <v>79</v>
      </c>
      <c r="E15" t="s">
        <v>58</v>
      </c>
      <c r="F15">
        <v>0</v>
      </c>
      <c r="G15">
        <v>0</v>
      </c>
      <c r="H15">
        <v>0</v>
      </c>
      <c r="I15">
        <v>0</v>
      </c>
      <c r="J15">
        <v>46880</v>
      </c>
      <c r="K15">
        <v>0</v>
      </c>
      <c r="L15">
        <v>1273</v>
      </c>
      <c r="M15">
        <v>0</v>
      </c>
      <c r="N15">
        <v>0</v>
      </c>
      <c r="O15">
        <v>0</v>
      </c>
      <c r="P15">
        <v>0</v>
      </c>
      <c r="Q15">
        <v>0</v>
      </c>
      <c r="R15">
        <v>4311</v>
      </c>
      <c r="S15">
        <v>0</v>
      </c>
      <c r="T15">
        <v>0</v>
      </c>
      <c r="U15">
        <v>0</v>
      </c>
    </row>
    <row r="16" spans="1:23" x14ac:dyDescent="0.25">
      <c r="A16" t="s">
        <v>80</v>
      </c>
      <c r="B16" t="s">
        <v>78</v>
      </c>
      <c r="C16">
        <v>2122011</v>
      </c>
      <c r="D16" s="11" t="s">
        <v>81</v>
      </c>
      <c r="E16" t="s">
        <v>58</v>
      </c>
      <c r="F16">
        <v>0</v>
      </c>
      <c r="G16">
        <v>0</v>
      </c>
      <c r="H16">
        <v>0</v>
      </c>
      <c r="I16">
        <v>0</v>
      </c>
      <c r="J16">
        <v>42320</v>
      </c>
      <c r="K16">
        <v>0</v>
      </c>
      <c r="L16">
        <v>1322</v>
      </c>
      <c r="M16">
        <v>0</v>
      </c>
      <c r="N16">
        <v>0</v>
      </c>
      <c r="O16">
        <v>0</v>
      </c>
      <c r="P16">
        <v>0</v>
      </c>
      <c r="Q16">
        <v>0</v>
      </c>
      <c r="R16">
        <v>3580</v>
      </c>
      <c r="S16">
        <v>0</v>
      </c>
      <c r="T16">
        <v>0</v>
      </c>
      <c r="U16">
        <v>0</v>
      </c>
    </row>
    <row r="17" spans="1:21" x14ac:dyDescent="0.25">
      <c r="A17" t="s">
        <v>82</v>
      </c>
      <c r="B17" t="s">
        <v>82</v>
      </c>
      <c r="C17">
        <v>1718025</v>
      </c>
      <c r="D17" s="11">
        <v>19101990135368</v>
      </c>
      <c r="E17" t="s">
        <v>83</v>
      </c>
      <c r="F17">
        <v>0</v>
      </c>
      <c r="G17">
        <v>0</v>
      </c>
      <c r="H17">
        <v>0</v>
      </c>
      <c r="I17">
        <v>0</v>
      </c>
      <c r="J17">
        <v>110130</v>
      </c>
      <c r="K17">
        <v>0</v>
      </c>
      <c r="L17">
        <v>-143</v>
      </c>
      <c r="M17">
        <v>0</v>
      </c>
      <c r="N17">
        <v>424</v>
      </c>
      <c r="O17">
        <v>0</v>
      </c>
      <c r="P17">
        <v>0</v>
      </c>
      <c r="Q17">
        <v>0</v>
      </c>
      <c r="R17">
        <v>8070</v>
      </c>
      <c r="S17">
        <v>0</v>
      </c>
      <c r="T17">
        <v>0</v>
      </c>
      <c r="U17">
        <v>0</v>
      </c>
    </row>
    <row r="18" spans="1:21" x14ac:dyDescent="0.25">
      <c r="A18" t="s">
        <v>84</v>
      </c>
      <c r="B18" t="s">
        <v>85</v>
      </c>
      <c r="C18">
        <v>1516007</v>
      </c>
      <c r="D18" s="11">
        <v>43694270132274</v>
      </c>
      <c r="E18" t="s">
        <v>55</v>
      </c>
      <c r="F18">
        <v>0</v>
      </c>
      <c r="G18">
        <v>0</v>
      </c>
      <c r="H18">
        <v>0</v>
      </c>
      <c r="I18">
        <v>0</v>
      </c>
      <c r="J18">
        <v>366409</v>
      </c>
      <c r="K18">
        <v>0</v>
      </c>
      <c r="L18">
        <v>-36</v>
      </c>
      <c r="M18">
        <v>0</v>
      </c>
      <c r="N18">
        <v>2173</v>
      </c>
      <c r="O18">
        <v>0</v>
      </c>
      <c r="P18">
        <v>0</v>
      </c>
      <c r="Q18">
        <v>0</v>
      </c>
      <c r="R18">
        <v>23179</v>
      </c>
      <c r="S18">
        <v>0</v>
      </c>
      <c r="T18">
        <v>0</v>
      </c>
      <c r="U18">
        <v>0</v>
      </c>
    </row>
    <row r="19" spans="1:21" x14ac:dyDescent="0.25">
      <c r="A19" t="s">
        <v>86</v>
      </c>
      <c r="B19" t="s">
        <v>85</v>
      </c>
      <c r="C19">
        <v>1213002</v>
      </c>
      <c r="D19" s="11">
        <v>43693690125526</v>
      </c>
      <c r="E19" t="s">
        <v>49</v>
      </c>
      <c r="F19">
        <v>0</v>
      </c>
      <c r="G19">
        <v>0</v>
      </c>
      <c r="H19">
        <v>0</v>
      </c>
      <c r="I19">
        <v>0</v>
      </c>
      <c r="J19">
        <v>330054</v>
      </c>
      <c r="K19">
        <v>0</v>
      </c>
      <c r="L19">
        <v>0</v>
      </c>
      <c r="M19">
        <v>0</v>
      </c>
      <c r="N19">
        <v>1464</v>
      </c>
      <c r="O19">
        <v>0</v>
      </c>
      <c r="P19">
        <v>0</v>
      </c>
      <c r="Q19">
        <v>0</v>
      </c>
      <c r="R19">
        <v>24192</v>
      </c>
      <c r="S19">
        <v>0</v>
      </c>
      <c r="T19">
        <v>0</v>
      </c>
      <c r="U19">
        <v>0</v>
      </c>
    </row>
    <row r="20" spans="1:21" x14ac:dyDescent="0.25">
      <c r="A20" t="s">
        <v>87</v>
      </c>
      <c r="B20" t="s">
        <v>85</v>
      </c>
      <c r="C20">
        <v>1415008</v>
      </c>
      <c r="D20" s="11">
        <v>43104390129213</v>
      </c>
      <c r="E20" t="s">
        <v>53</v>
      </c>
      <c r="F20">
        <v>0</v>
      </c>
      <c r="G20">
        <v>0</v>
      </c>
      <c r="H20">
        <v>0</v>
      </c>
      <c r="I20">
        <v>0</v>
      </c>
      <c r="J20">
        <v>314469</v>
      </c>
      <c r="K20">
        <v>0</v>
      </c>
      <c r="L20">
        <v>0</v>
      </c>
      <c r="M20">
        <v>0</v>
      </c>
      <c r="N20">
        <v>1587</v>
      </c>
      <c r="O20">
        <v>0</v>
      </c>
      <c r="P20">
        <v>0</v>
      </c>
      <c r="Q20">
        <v>0</v>
      </c>
      <c r="R20">
        <v>23063</v>
      </c>
      <c r="S20">
        <v>0</v>
      </c>
      <c r="T20">
        <v>0</v>
      </c>
      <c r="U20">
        <v>0</v>
      </c>
    </row>
    <row r="21" spans="1:21" x14ac:dyDescent="0.25">
      <c r="A21" t="s">
        <v>88</v>
      </c>
      <c r="B21" t="s">
        <v>85</v>
      </c>
      <c r="C21">
        <v>1718007</v>
      </c>
      <c r="D21" s="11">
        <v>43694500121483</v>
      </c>
      <c r="E21" t="s">
        <v>83</v>
      </c>
      <c r="F21">
        <v>0</v>
      </c>
      <c r="G21">
        <v>0</v>
      </c>
      <c r="H21">
        <v>0</v>
      </c>
      <c r="I21">
        <v>0</v>
      </c>
      <c r="J21">
        <v>411578</v>
      </c>
      <c r="K21">
        <v>0</v>
      </c>
      <c r="L21">
        <v>0</v>
      </c>
      <c r="M21">
        <v>0</v>
      </c>
      <c r="N21">
        <v>2602</v>
      </c>
      <c r="O21">
        <v>0</v>
      </c>
      <c r="P21">
        <v>0</v>
      </c>
      <c r="Q21">
        <v>0</v>
      </c>
      <c r="R21">
        <v>28291</v>
      </c>
      <c r="S21">
        <v>0</v>
      </c>
      <c r="T21">
        <v>0</v>
      </c>
      <c r="U21">
        <v>0</v>
      </c>
    </row>
    <row r="22" spans="1:21" x14ac:dyDescent="0.25">
      <c r="A22" t="s">
        <v>89</v>
      </c>
      <c r="B22" t="s">
        <v>89</v>
      </c>
      <c r="C22">
        <v>2122012</v>
      </c>
      <c r="D22" s="11" t="s">
        <v>90</v>
      </c>
      <c r="E22" t="s">
        <v>58</v>
      </c>
      <c r="F22">
        <v>0</v>
      </c>
      <c r="G22">
        <v>0</v>
      </c>
      <c r="H22">
        <v>0</v>
      </c>
      <c r="I22">
        <v>0</v>
      </c>
      <c r="J22">
        <v>103976</v>
      </c>
      <c r="K22">
        <v>0</v>
      </c>
      <c r="L22">
        <v>29</v>
      </c>
      <c r="M22">
        <v>0</v>
      </c>
      <c r="N22">
        <v>0</v>
      </c>
      <c r="O22">
        <v>0</v>
      </c>
      <c r="P22">
        <v>0</v>
      </c>
      <c r="Q22">
        <v>0</v>
      </c>
      <c r="R22">
        <v>9623</v>
      </c>
      <c r="S22">
        <v>0</v>
      </c>
      <c r="T22">
        <v>0</v>
      </c>
      <c r="U22">
        <v>0</v>
      </c>
    </row>
    <row r="23" spans="1:21" x14ac:dyDescent="0.25">
      <c r="A23" t="s">
        <v>91</v>
      </c>
      <c r="B23" t="s">
        <v>92</v>
      </c>
      <c r="C23">
        <v>809001</v>
      </c>
      <c r="D23" s="11">
        <v>37683383731395</v>
      </c>
      <c r="E23" t="s">
        <v>93</v>
      </c>
      <c r="F23">
        <v>0</v>
      </c>
      <c r="G23">
        <v>0</v>
      </c>
      <c r="H23">
        <v>0</v>
      </c>
      <c r="I23">
        <v>0</v>
      </c>
      <c r="J23">
        <v>472913</v>
      </c>
      <c r="K23">
        <v>0</v>
      </c>
      <c r="L23">
        <v>0</v>
      </c>
      <c r="M23">
        <v>0</v>
      </c>
      <c r="N23">
        <v>2982</v>
      </c>
      <c r="O23">
        <v>0</v>
      </c>
      <c r="P23">
        <v>137</v>
      </c>
      <c r="Q23">
        <v>41677</v>
      </c>
      <c r="R23">
        <v>24118</v>
      </c>
      <c r="S23">
        <v>0</v>
      </c>
      <c r="T23">
        <v>0</v>
      </c>
      <c r="U23">
        <v>0</v>
      </c>
    </row>
    <row r="24" spans="1:21" x14ac:dyDescent="0.25">
      <c r="A24" t="s">
        <v>94</v>
      </c>
      <c r="B24" t="s">
        <v>92</v>
      </c>
      <c r="C24">
        <v>1819032</v>
      </c>
      <c r="D24" s="11">
        <v>37681060137034</v>
      </c>
      <c r="E24" t="s">
        <v>60</v>
      </c>
      <c r="F24">
        <v>0</v>
      </c>
      <c r="G24">
        <v>0</v>
      </c>
      <c r="H24">
        <v>0</v>
      </c>
      <c r="I24">
        <v>0</v>
      </c>
      <c r="J24">
        <v>101370</v>
      </c>
      <c r="K24">
        <v>0</v>
      </c>
      <c r="L24">
        <v>164</v>
      </c>
      <c r="M24">
        <v>0</v>
      </c>
      <c r="N24">
        <v>604</v>
      </c>
      <c r="O24">
        <v>0</v>
      </c>
      <c r="P24">
        <v>0</v>
      </c>
      <c r="Q24">
        <v>0</v>
      </c>
      <c r="R24">
        <v>7426</v>
      </c>
      <c r="S24">
        <v>0</v>
      </c>
      <c r="T24">
        <v>0</v>
      </c>
      <c r="U24">
        <v>0</v>
      </c>
    </row>
    <row r="25" spans="1:21" x14ac:dyDescent="0.25">
      <c r="A25" t="s">
        <v>95</v>
      </c>
      <c r="B25" t="s">
        <v>92</v>
      </c>
      <c r="C25">
        <v>1617057</v>
      </c>
      <c r="D25" s="11">
        <v>37770320134577</v>
      </c>
      <c r="E25" t="s">
        <v>96</v>
      </c>
      <c r="F25">
        <v>0</v>
      </c>
      <c r="G25">
        <v>0</v>
      </c>
      <c r="H25">
        <v>0</v>
      </c>
      <c r="I25">
        <v>0</v>
      </c>
      <c r="J25">
        <v>236160</v>
      </c>
      <c r="K25">
        <v>0</v>
      </c>
      <c r="L25">
        <v>13</v>
      </c>
      <c r="M25">
        <v>0</v>
      </c>
      <c r="N25">
        <v>1490</v>
      </c>
      <c r="O25">
        <v>0</v>
      </c>
      <c r="P25">
        <v>269</v>
      </c>
      <c r="Q25">
        <v>11090</v>
      </c>
      <c r="R25">
        <v>14865</v>
      </c>
      <c r="S25">
        <v>0</v>
      </c>
      <c r="T25">
        <v>0</v>
      </c>
      <c r="U25">
        <v>0</v>
      </c>
    </row>
    <row r="26" spans="1:21" x14ac:dyDescent="0.25">
      <c r="A26" t="s">
        <v>97</v>
      </c>
      <c r="B26" t="s">
        <v>92</v>
      </c>
      <c r="C26">
        <v>2122008</v>
      </c>
      <c r="D26" s="11" t="s">
        <v>98</v>
      </c>
      <c r="E26" t="s">
        <v>58</v>
      </c>
      <c r="F26">
        <v>0</v>
      </c>
      <c r="G26">
        <v>0</v>
      </c>
      <c r="H26">
        <v>0</v>
      </c>
      <c r="I26">
        <v>0</v>
      </c>
      <c r="J26">
        <v>196369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14394</v>
      </c>
      <c r="S26">
        <v>0</v>
      </c>
      <c r="T26">
        <v>0</v>
      </c>
      <c r="U26">
        <v>0</v>
      </c>
    </row>
    <row r="27" spans="1:21" x14ac:dyDescent="0.25">
      <c r="A27" t="s">
        <v>99</v>
      </c>
      <c r="B27" t="s">
        <v>92</v>
      </c>
      <c r="C27">
        <v>809002</v>
      </c>
      <c r="D27" s="11">
        <v>37683383730959</v>
      </c>
      <c r="E27" t="s">
        <v>93</v>
      </c>
      <c r="F27">
        <v>0</v>
      </c>
      <c r="G27">
        <v>0</v>
      </c>
      <c r="H27">
        <v>0</v>
      </c>
      <c r="I27">
        <v>0</v>
      </c>
      <c r="J27">
        <v>1313230</v>
      </c>
      <c r="K27">
        <v>0</v>
      </c>
      <c r="L27">
        <v>-71</v>
      </c>
      <c r="M27">
        <v>0</v>
      </c>
      <c r="N27">
        <v>8294</v>
      </c>
      <c r="O27">
        <v>0</v>
      </c>
      <c r="P27">
        <v>0</v>
      </c>
      <c r="Q27">
        <v>0</v>
      </c>
      <c r="R27">
        <v>90298</v>
      </c>
      <c r="S27">
        <v>0</v>
      </c>
      <c r="T27">
        <v>0</v>
      </c>
      <c r="U27">
        <v>0</v>
      </c>
    </row>
    <row r="28" spans="1:21" x14ac:dyDescent="0.25">
      <c r="A28" t="s">
        <v>100</v>
      </c>
      <c r="B28" t="s">
        <v>92</v>
      </c>
      <c r="C28">
        <v>1718014</v>
      </c>
      <c r="D28" s="11">
        <v>37770990136077</v>
      </c>
      <c r="E28" t="s">
        <v>83</v>
      </c>
      <c r="F28">
        <v>0</v>
      </c>
      <c r="G28">
        <v>0</v>
      </c>
      <c r="H28">
        <v>0</v>
      </c>
      <c r="I28">
        <v>0</v>
      </c>
      <c r="J28">
        <v>269378</v>
      </c>
      <c r="K28">
        <v>0</v>
      </c>
      <c r="L28">
        <v>0</v>
      </c>
      <c r="M28">
        <v>0</v>
      </c>
      <c r="N28">
        <v>1701</v>
      </c>
      <c r="O28">
        <v>0</v>
      </c>
      <c r="P28">
        <v>0</v>
      </c>
      <c r="Q28">
        <v>0</v>
      </c>
      <c r="R28">
        <v>16059</v>
      </c>
      <c r="S28">
        <v>0</v>
      </c>
      <c r="T28">
        <v>0</v>
      </c>
      <c r="U28">
        <v>0</v>
      </c>
    </row>
    <row r="29" spans="1:21" x14ac:dyDescent="0.25">
      <c r="A29" t="s">
        <v>101</v>
      </c>
      <c r="B29" t="s">
        <v>92</v>
      </c>
      <c r="C29">
        <v>910001</v>
      </c>
      <c r="D29" s="11">
        <v>36750440114389</v>
      </c>
      <c r="E29" t="s">
        <v>102</v>
      </c>
      <c r="F29">
        <v>0</v>
      </c>
      <c r="G29">
        <v>0</v>
      </c>
      <c r="H29">
        <v>0</v>
      </c>
      <c r="I29">
        <v>0</v>
      </c>
      <c r="J29">
        <v>261629</v>
      </c>
      <c r="K29">
        <v>0</v>
      </c>
      <c r="L29">
        <v>0</v>
      </c>
      <c r="M29">
        <v>0</v>
      </c>
      <c r="N29">
        <v>1653</v>
      </c>
      <c r="O29">
        <v>0</v>
      </c>
      <c r="P29">
        <v>0</v>
      </c>
      <c r="Q29">
        <v>0</v>
      </c>
      <c r="R29">
        <v>16966</v>
      </c>
      <c r="S29">
        <v>0</v>
      </c>
      <c r="T29">
        <v>0</v>
      </c>
      <c r="U29">
        <v>0</v>
      </c>
    </row>
    <row r="30" spans="1:21" x14ac:dyDescent="0.25">
      <c r="A30" t="s">
        <v>103</v>
      </c>
      <c r="B30" t="s">
        <v>92</v>
      </c>
      <c r="C30">
        <v>1718017</v>
      </c>
      <c r="D30" s="11">
        <v>37771070136473</v>
      </c>
      <c r="E30" t="s">
        <v>83</v>
      </c>
      <c r="F30">
        <v>0</v>
      </c>
      <c r="G30">
        <v>0</v>
      </c>
      <c r="H30">
        <v>0</v>
      </c>
      <c r="I30">
        <v>0</v>
      </c>
      <c r="J30">
        <v>307154</v>
      </c>
      <c r="K30">
        <v>0</v>
      </c>
      <c r="L30">
        <v>178</v>
      </c>
      <c r="M30">
        <v>0</v>
      </c>
      <c r="N30">
        <v>1550</v>
      </c>
      <c r="O30">
        <v>0</v>
      </c>
      <c r="P30">
        <v>0</v>
      </c>
      <c r="Q30">
        <v>0</v>
      </c>
      <c r="R30">
        <v>22503</v>
      </c>
      <c r="S30">
        <v>0</v>
      </c>
      <c r="T30">
        <v>0</v>
      </c>
      <c r="U30">
        <v>0</v>
      </c>
    </row>
    <row r="31" spans="1:21" x14ac:dyDescent="0.25">
      <c r="A31" t="s">
        <v>104</v>
      </c>
      <c r="B31" t="s">
        <v>104</v>
      </c>
      <c r="C31">
        <v>1516008</v>
      </c>
      <c r="D31" s="11">
        <v>37683380136663</v>
      </c>
      <c r="E31" t="s">
        <v>55</v>
      </c>
      <c r="F31">
        <v>0</v>
      </c>
      <c r="G31">
        <v>0</v>
      </c>
      <c r="H31">
        <v>0</v>
      </c>
      <c r="I31">
        <v>0</v>
      </c>
      <c r="J31">
        <v>349814</v>
      </c>
      <c r="K31">
        <v>0</v>
      </c>
      <c r="L31">
        <v>1359</v>
      </c>
      <c r="M31">
        <v>0</v>
      </c>
      <c r="N31">
        <v>2183</v>
      </c>
      <c r="O31">
        <v>0</v>
      </c>
      <c r="P31">
        <v>0</v>
      </c>
      <c r="Q31">
        <v>0</v>
      </c>
      <c r="R31">
        <v>23448</v>
      </c>
      <c r="S31">
        <v>0</v>
      </c>
      <c r="T31">
        <v>0</v>
      </c>
      <c r="U31">
        <v>0</v>
      </c>
    </row>
    <row r="32" spans="1:21" x14ac:dyDescent="0.25">
      <c r="A32" t="s">
        <v>105</v>
      </c>
      <c r="B32" t="s">
        <v>106</v>
      </c>
      <c r="C32">
        <v>1516009</v>
      </c>
      <c r="D32" s="11">
        <v>1612590129635</v>
      </c>
      <c r="E32" t="s">
        <v>55</v>
      </c>
      <c r="F32">
        <v>0</v>
      </c>
      <c r="G32">
        <v>0</v>
      </c>
      <c r="H32">
        <v>0</v>
      </c>
      <c r="I32">
        <v>0</v>
      </c>
      <c r="J32">
        <v>253660</v>
      </c>
      <c r="K32">
        <v>0</v>
      </c>
      <c r="L32">
        <v>0</v>
      </c>
      <c r="M32">
        <v>0</v>
      </c>
      <c r="N32">
        <v>1602</v>
      </c>
      <c r="O32">
        <v>0</v>
      </c>
      <c r="P32">
        <v>3739</v>
      </c>
      <c r="Q32">
        <v>0</v>
      </c>
      <c r="R32">
        <v>14608</v>
      </c>
      <c r="S32">
        <v>0</v>
      </c>
      <c r="T32">
        <v>0</v>
      </c>
      <c r="U32">
        <v>0</v>
      </c>
    </row>
    <row r="33" spans="1:21" x14ac:dyDescent="0.25">
      <c r="A33" t="s">
        <v>107</v>
      </c>
      <c r="B33" t="s">
        <v>106</v>
      </c>
      <c r="C33">
        <v>1617025</v>
      </c>
      <c r="D33" s="11">
        <v>7617960132233</v>
      </c>
      <c r="E33" t="s">
        <v>96</v>
      </c>
      <c r="F33">
        <v>0</v>
      </c>
      <c r="G33">
        <v>0</v>
      </c>
      <c r="H33">
        <v>0</v>
      </c>
      <c r="I33">
        <v>0</v>
      </c>
      <c r="J33">
        <v>264374</v>
      </c>
      <c r="K33">
        <v>0</v>
      </c>
      <c r="L33">
        <v>0</v>
      </c>
      <c r="M33">
        <v>0</v>
      </c>
      <c r="N33">
        <v>1502</v>
      </c>
      <c r="O33">
        <v>0</v>
      </c>
      <c r="P33">
        <v>3889</v>
      </c>
      <c r="Q33">
        <v>0</v>
      </c>
      <c r="R33">
        <v>19387</v>
      </c>
      <c r="S33">
        <v>0</v>
      </c>
      <c r="T33">
        <v>0</v>
      </c>
      <c r="U33">
        <v>0</v>
      </c>
    </row>
    <row r="34" spans="1:21" x14ac:dyDescent="0.25">
      <c r="A34" t="s">
        <v>108</v>
      </c>
      <c r="B34" t="s">
        <v>106</v>
      </c>
      <c r="C34">
        <v>1516010</v>
      </c>
      <c r="D34" s="11">
        <v>1612596111660</v>
      </c>
      <c r="E34" t="s">
        <v>55</v>
      </c>
      <c r="F34">
        <v>0</v>
      </c>
      <c r="G34">
        <v>0</v>
      </c>
      <c r="H34">
        <v>0</v>
      </c>
      <c r="I34">
        <v>0</v>
      </c>
      <c r="J34">
        <v>189319</v>
      </c>
      <c r="K34">
        <v>0</v>
      </c>
      <c r="L34">
        <v>0</v>
      </c>
      <c r="M34">
        <v>0</v>
      </c>
      <c r="N34">
        <v>1197</v>
      </c>
      <c r="O34">
        <v>0</v>
      </c>
      <c r="P34">
        <v>1494</v>
      </c>
      <c r="Q34">
        <v>0</v>
      </c>
      <c r="R34">
        <v>11052</v>
      </c>
      <c r="S34">
        <v>0</v>
      </c>
      <c r="T34">
        <v>0</v>
      </c>
      <c r="U34">
        <v>0</v>
      </c>
    </row>
    <row r="35" spans="1:21" x14ac:dyDescent="0.25">
      <c r="A35" t="s">
        <v>109</v>
      </c>
      <c r="B35" t="s">
        <v>106</v>
      </c>
      <c r="C35">
        <v>1516011</v>
      </c>
      <c r="D35" s="11">
        <v>1612590114868</v>
      </c>
      <c r="E35" t="s">
        <v>55</v>
      </c>
      <c r="F35">
        <v>0</v>
      </c>
      <c r="G35">
        <v>0</v>
      </c>
      <c r="H35">
        <v>0</v>
      </c>
      <c r="I35">
        <v>0</v>
      </c>
      <c r="J35">
        <v>351361</v>
      </c>
      <c r="K35">
        <v>0</v>
      </c>
      <c r="L35">
        <v>0</v>
      </c>
      <c r="M35">
        <v>0</v>
      </c>
      <c r="N35">
        <v>2221</v>
      </c>
      <c r="O35">
        <v>0</v>
      </c>
      <c r="P35">
        <v>1824</v>
      </c>
      <c r="Q35">
        <v>0</v>
      </c>
      <c r="R35">
        <v>22880</v>
      </c>
      <c r="S35">
        <v>0</v>
      </c>
      <c r="T35">
        <v>0</v>
      </c>
      <c r="U35">
        <v>0</v>
      </c>
    </row>
    <row r="36" spans="1:21" x14ac:dyDescent="0.25">
      <c r="A36" t="s">
        <v>110</v>
      </c>
      <c r="B36" t="s">
        <v>106</v>
      </c>
      <c r="C36">
        <v>1516052</v>
      </c>
      <c r="D36" s="11">
        <v>7617960126805</v>
      </c>
      <c r="E36" t="s">
        <v>55</v>
      </c>
      <c r="F36">
        <v>0</v>
      </c>
      <c r="G36">
        <v>0</v>
      </c>
      <c r="H36">
        <v>0</v>
      </c>
      <c r="I36">
        <v>0</v>
      </c>
      <c r="J36">
        <v>235789</v>
      </c>
      <c r="K36">
        <v>0</v>
      </c>
      <c r="L36">
        <v>0</v>
      </c>
      <c r="M36">
        <v>0</v>
      </c>
      <c r="N36">
        <v>1243</v>
      </c>
      <c r="O36">
        <v>0</v>
      </c>
      <c r="P36">
        <v>3389</v>
      </c>
      <c r="Q36">
        <v>0</v>
      </c>
      <c r="R36">
        <v>17282</v>
      </c>
      <c r="S36">
        <v>0</v>
      </c>
      <c r="T36">
        <v>0</v>
      </c>
      <c r="U36">
        <v>0</v>
      </c>
    </row>
    <row r="37" spans="1:21" x14ac:dyDescent="0.25">
      <c r="A37" t="s">
        <v>111</v>
      </c>
      <c r="B37" t="s">
        <v>106</v>
      </c>
      <c r="C37">
        <v>1516053</v>
      </c>
      <c r="D37" s="11">
        <v>7617960129643</v>
      </c>
      <c r="E37" t="s">
        <v>55</v>
      </c>
      <c r="F37">
        <v>0</v>
      </c>
      <c r="G37">
        <v>0</v>
      </c>
      <c r="H37">
        <v>0</v>
      </c>
      <c r="I37">
        <v>0</v>
      </c>
      <c r="J37">
        <v>360094</v>
      </c>
      <c r="K37">
        <v>0</v>
      </c>
      <c r="L37">
        <v>-8037</v>
      </c>
      <c r="M37">
        <v>0</v>
      </c>
      <c r="N37">
        <v>2277</v>
      </c>
      <c r="O37">
        <v>0</v>
      </c>
      <c r="P37">
        <v>3490</v>
      </c>
      <c r="Q37">
        <v>0</v>
      </c>
      <c r="R37">
        <v>25266</v>
      </c>
      <c r="S37">
        <v>0</v>
      </c>
      <c r="T37">
        <v>0</v>
      </c>
      <c r="U37">
        <v>0</v>
      </c>
    </row>
    <row r="38" spans="1:21" x14ac:dyDescent="0.25">
      <c r="A38" t="s">
        <v>112</v>
      </c>
      <c r="B38" t="s">
        <v>112</v>
      </c>
      <c r="C38">
        <v>1617014</v>
      </c>
      <c r="D38" s="11">
        <v>1612590115238</v>
      </c>
      <c r="E38" t="s">
        <v>96</v>
      </c>
      <c r="F38">
        <v>0</v>
      </c>
      <c r="G38">
        <v>0</v>
      </c>
      <c r="H38">
        <v>0</v>
      </c>
      <c r="I38">
        <v>0</v>
      </c>
      <c r="J38">
        <v>293401</v>
      </c>
      <c r="K38">
        <v>0</v>
      </c>
      <c r="L38">
        <v>0</v>
      </c>
      <c r="M38">
        <v>0</v>
      </c>
      <c r="N38">
        <v>1685</v>
      </c>
      <c r="O38">
        <v>0</v>
      </c>
      <c r="P38">
        <v>0</v>
      </c>
      <c r="Q38">
        <v>0</v>
      </c>
      <c r="R38">
        <v>21524</v>
      </c>
      <c r="S38">
        <v>0</v>
      </c>
      <c r="T38">
        <v>0</v>
      </c>
      <c r="U38">
        <v>0</v>
      </c>
    </row>
    <row r="39" spans="1:21" x14ac:dyDescent="0.25">
      <c r="A39" t="s">
        <v>113</v>
      </c>
      <c r="B39" t="s">
        <v>114</v>
      </c>
      <c r="C39">
        <v>1617001</v>
      </c>
      <c r="D39" s="11">
        <v>10621660133942</v>
      </c>
      <c r="E39" t="s">
        <v>96</v>
      </c>
      <c r="F39">
        <v>0</v>
      </c>
      <c r="G39">
        <v>0</v>
      </c>
      <c r="H39">
        <v>0</v>
      </c>
      <c r="I39">
        <v>0</v>
      </c>
      <c r="J39">
        <v>208868</v>
      </c>
      <c r="K39">
        <v>0</v>
      </c>
      <c r="L39">
        <v>0</v>
      </c>
      <c r="M39">
        <v>0</v>
      </c>
      <c r="N39">
        <v>1080</v>
      </c>
      <c r="O39">
        <v>0</v>
      </c>
      <c r="P39">
        <v>0</v>
      </c>
      <c r="Q39">
        <v>107</v>
      </c>
      <c r="R39">
        <v>15317</v>
      </c>
      <c r="S39">
        <v>0</v>
      </c>
      <c r="T39">
        <v>0</v>
      </c>
      <c r="U39">
        <v>0</v>
      </c>
    </row>
    <row r="40" spans="1:21" x14ac:dyDescent="0.25">
      <c r="A40" t="s">
        <v>115</v>
      </c>
      <c r="B40" t="s">
        <v>114</v>
      </c>
      <c r="C40">
        <v>2122009</v>
      </c>
      <c r="D40" s="11" t="s">
        <v>116</v>
      </c>
      <c r="E40" t="s">
        <v>58</v>
      </c>
      <c r="F40">
        <v>0</v>
      </c>
      <c r="G40">
        <v>0</v>
      </c>
      <c r="H40">
        <v>0</v>
      </c>
      <c r="I40">
        <v>0</v>
      </c>
      <c r="J40">
        <v>124589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9129</v>
      </c>
      <c r="S40">
        <v>0</v>
      </c>
      <c r="T40">
        <v>0</v>
      </c>
      <c r="U40">
        <v>0</v>
      </c>
    </row>
    <row r="41" spans="1:21" x14ac:dyDescent="0.25">
      <c r="A41" t="s">
        <v>117</v>
      </c>
      <c r="B41" t="s">
        <v>114</v>
      </c>
      <c r="C41">
        <v>1516044</v>
      </c>
      <c r="D41" s="11">
        <v>10621660106740</v>
      </c>
      <c r="E41" t="s">
        <v>55</v>
      </c>
      <c r="F41">
        <v>0</v>
      </c>
      <c r="G41">
        <v>0</v>
      </c>
      <c r="H41">
        <v>0</v>
      </c>
      <c r="I41">
        <v>0</v>
      </c>
      <c r="J41">
        <v>308169</v>
      </c>
      <c r="K41">
        <v>0</v>
      </c>
      <c r="L41">
        <v>0</v>
      </c>
      <c r="M41">
        <v>0</v>
      </c>
      <c r="N41">
        <v>1947</v>
      </c>
      <c r="O41">
        <v>0</v>
      </c>
      <c r="P41">
        <v>0</v>
      </c>
      <c r="Q41">
        <v>125</v>
      </c>
      <c r="R41">
        <v>17467</v>
      </c>
      <c r="S41">
        <v>0</v>
      </c>
      <c r="T41">
        <v>0</v>
      </c>
      <c r="U41">
        <v>0</v>
      </c>
    </row>
    <row r="42" spans="1:21" x14ac:dyDescent="0.25">
      <c r="A42" t="s">
        <v>118</v>
      </c>
      <c r="B42" t="s">
        <v>119</v>
      </c>
      <c r="C42">
        <v>910003</v>
      </c>
      <c r="D42" s="11">
        <v>34674470120469</v>
      </c>
      <c r="E42" t="s">
        <v>102</v>
      </c>
      <c r="F42">
        <v>0</v>
      </c>
      <c r="G42">
        <v>0</v>
      </c>
      <c r="H42">
        <v>0</v>
      </c>
      <c r="I42">
        <v>0</v>
      </c>
      <c r="J42">
        <v>326643</v>
      </c>
      <c r="K42">
        <v>0</v>
      </c>
      <c r="L42">
        <v>0</v>
      </c>
      <c r="M42">
        <v>0</v>
      </c>
      <c r="N42">
        <v>2065</v>
      </c>
      <c r="O42">
        <v>0</v>
      </c>
      <c r="P42">
        <v>0</v>
      </c>
      <c r="Q42">
        <v>0</v>
      </c>
      <c r="R42">
        <v>22362</v>
      </c>
      <c r="S42">
        <v>0</v>
      </c>
      <c r="T42">
        <v>0</v>
      </c>
      <c r="U42">
        <v>0</v>
      </c>
    </row>
    <row r="43" spans="1:21" x14ac:dyDescent="0.25">
      <c r="A43" t="s">
        <v>120</v>
      </c>
      <c r="B43" t="s">
        <v>119</v>
      </c>
      <c r="C43">
        <v>1011008</v>
      </c>
      <c r="D43" s="11">
        <v>34674470121467</v>
      </c>
      <c r="E43" t="s">
        <v>76</v>
      </c>
      <c r="F43">
        <v>0</v>
      </c>
      <c r="G43">
        <v>0</v>
      </c>
      <c r="H43">
        <v>0</v>
      </c>
      <c r="I43">
        <v>0</v>
      </c>
      <c r="J43">
        <v>397955</v>
      </c>
      <c r="K43">
        <v>0</v>
      </c>
      <c r="L43">
        <v>14</v>
      </c>
      <c r="M43">
        <v>0</v>
      </c>
      <c r="N43">
        <v>2431</v>
      </c>
      <c r="O43">
        <v>0</v>
      </c>
      <c r="P43">
        <v>0</v>
      </c>
      <c r="Q43">
        <v>0</v>
      </c>
      <c r="R43">
        <v>26272</v>
      </c>
      <c r="S43">
        <v>0</v>
      </c>
      <c r="T43">
        <v>0</v>
      </c>
      <c r="U43">
        <v>0</v>
      </c>
    </row>
    <row r="44" spans="1:21" x14ac:dyDescent="0.25">
      <c r="A44" t="s">
        <v>121</v>
      </c>
      <c r="B44" t="s">
        <v>119</v>
      </c>
      <c r="C44">
        <v>1011009</v>
      </c>
      <c r="D44" s="11">
        <v>19101990109660</v>
      </c>
      <c r="E44" t="s">
        <v>76</v>
      </c>
      <c r="F44">
        <v>0</v>
      </c>
      <c r="G44">
        <v>0</v>
      </c>
      <c r="H44">
        <v>0</v>
      </c>
      <c r="I44">
        <v>0</v>
      </c>
      <c r="J44">
        <v>323266</v>
      </c>
      <c r="K44">
        <v>0</v>
      </c>
      <c r="L44">
        <v>-594</v>
      </c>
      <c r="M44">
        <v>0</v>
      </c>
      <c r="N44">
        <v>2043</v>
      </c>
      <c r="O44">
        <v>0</v>
      </c>
      <c r="P44">
        <v>0</v>
      </c>
      <c r="Q44">
        <v>0</v>
      </c>
      <c r="R44">
        <v>22173</v>
      </c>
      <c r="S44">
        <v>0</v>
      </c>
      <c r="T44">
        <v>0</v>
      </c>
      <c r="U44">
        <v>0</v>
      </c>
    </row>
    <row r="45" spans="1:21" x14ac:dyDescent="0.25">
      <c r="A45" t="s">
        <v>122</v>
      </c>
      <c r="B45" t="s">
        <v>119</v>
      </c>
      <c r="C45">
        <v>1011010</v>
      </c>
      <c r="D45" s="11">
        <v>39686760121541</v>
      </c>
      <c r="E45" t="s">
        <v>76</v>
      </c>
      <c r="F45">
        <v>0</v>
      </c>
      <c r="G45">
        <v>0</v>
      </c>
      <c r="H45">
        <v>0</v>
      </c>
      <c r="I45">
        <v>0</v>
      </c>
      <c r="J45">
        <v>238547</v>
      </c>
      <c r="K45">
        <v>0</v>
      </c>
      <c r="L45">
        <v>0</v>
      </c>
      <c r="M45">
        <v>0</v>
      </c>
      <c r="N45">
        <v>1508</v>
      </c>
      <c r="O45">
        <v>0</v>
      </c>
      <c r="P45">
        <v>0</v>
      </c>
      <c r="Q45">
        <v>0</v>
      </c>
      <c r="R45">
        <v>15252</v>
      </c>
      <c r="S45">
        <v>0</v>
      </c>
      <c r="T45">
        <v>0</v>
      </c>
      <c r="U45">
        <v>0</v>
      </c>
    </row>
    <row r="46" spans="1:21" x14ac:dyDescent="0.25">
      <c r="A46" t="s">
        <v>123</v>
      </c>
      <c r="B46" t="s">
        <v>119</v>
      </c>
      <c r="C46">
        <v>2021041</v>
      </c>
      <c r="D46" s="11" t="s">
        <v>124</v>
      </c>
      <c r="E46" t="s">
        <v>125</v>
      </c>
      <c r="F46">
        <v>0</v>
      </c>
      <c r="G46">
        <v>0</v>
      </c>
      <c r="H46">
        <v>0</v>
      </c>
      <c r="I46">
        <v>0</v>
      </c>
      <c r="J46">
        <v>117726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8615</v>
      </c>
      <c r="S46">
        <v>0</v>
      </c>
      <c r="T46">
        <v>0</v>
      </c>
      <c r="U46">
        <v>0</v>
      </c>
    </row>
    <row r="47" spans="1:21" x14ac:dyDescent="0.25">
      <c r="A47" t="s">
        <v>126</v>
      </c>
      <c r="B47" t="s">
        <v>119</v>
      </c>
      <c r="C47">
        <v>1011011</v>
      </c>
      <c r="D47" s="11">
        <v>39685850101956</v>
      </c>
      <c r="E47" t="s">
        <v>76</v>
      </c>
      <c r="F47">
        <v>0</v>
      </c>
      <c r="G47">
        <v>0</v>
      </c>
      <c r="H47">
        <v>0</v>
      </c>
      <c r="I47">
        <v>0</v>
      </c>
      <c r="J47">
        <v>505788</v>
      </c>
      <c r="K47">
        <v>0</v>
      </c>
      <c r="L47">
        <v>0</v>
      </c>
      <c r="M47">
        <v>0</v>
      </c>
      <c r="N47">
        <v>2529</v>
      </c>
      <c r="O47">
        <v>0</v>
      </c>
      <c r="P47">
        <v>0</v>
      </c>
      <c r="Q47">
        <v>0</v>
      </c>
      <c r="R47">
        <v>37081</v>
      </c>
      <c r="S47">
        <v>0</v>
      </c>
      <c r="T47">
        <v>0</v>
      </c>
      <c r="U47">
        <v>0</v>
      </c>
    </row>
    <row r="48" spans="1:21" x14ac:dyDescent="0.25">
      <c r="A48" t="s">
        <v>127</v>
      </c>
      <c r="B48" t="s">
        <v>119</v>
      </c>
      <c r="C48">
        <v>1617002</v>
      </c>
      <c r="D48" s="11">
        <v>39685850133678</v>
      </c>
      <c r="E48" t="s">
        <v>96</v>
      </c>
      <c r="F48">
        <v>0</v>
      </c>
      <c r="G48">
        <v>0</v>
      </c>
      <c r="H48">
        <v>0</v>
      </c>
      <c r="I48">
        <v>0</v>
      </c>
      <c r="J48">
        <v>434404</v>
      </c>
      <c r="K48">
        <v>0</v>
      </c>
      <c r="L48">
        <v>0</v>
      </c>
      <c r="M48">
        <v>0</v>
      </c>
      <c r="N48">
        <v>2746</v>
      </c>
      <c r="O48">
        <v>0</v>
      </c>
      <c r="P48">
        <v>0</v>
      </c>
      <c r="Q48">
        <v>0</v>
      </c>
      <c r="R48">
        <v>30865</v>
      </c>
      <c r="S48">
        <v>0</v>
      </c>
      <c r="T48">
        <v>0</v>
      </c>
      <c r="U48">
        <v>0</v>
      </c>
    </row>
    <row r="49" spans="1:21" x14ac:dyDescent="0.25">
      <c r="A49" t="s">
        <v>128</v>
      </c>
      <c r="B49" t="s">
        <v>119</v>
      </c>
      <c r="C49">
        <v>809003</v>
      </c>
      <c r="D49" s="11">
        <v>1612590109819</v>
      </c>
      <c r="E49" t="s">
        <v>93</v>
      </c>
      <c r="F49">
        <v>0</v>
      </c>
      <c r="G49">
        <v>0</v>
      </c>
      <c r="H49">
        <v>0</v>
      </c>
      <c r="I49">
        <v>0</v>
      </c>
      <c r="J49">
        <v>428948</v>
      </c>
      <c r="K49">
        <v>0</v>
      </c>
      <c r="L49">
        <v>0</v>
      </c>
      <c r="M49">
        <v>0</v>
      </c>
      <c r="N49">
        <v>2712</v>
      </c>
      <c r="O49">
        <v>0</v>
      </c>
      <c r="P49">
        <v>0</v>
      </c>
      <c r="Q49">
        <v>0</v>
      </c>
      <c r="R49">
        <v>27092</v>
      </c>
      <c r="S49">
        <v>0</v>
      </c>
      <c r="T49">
        <v>0</v>
      </c>
      <c r="U49">
        <v>0</v>
      </c>
    </row>
    <row r="50" spans="1:21" x14ac:dyDescent="0.25">
      <c r="A50" t="s">
        <v>129</v>
      </c>
      <c r="B50" t="s">
        <v>119</v>
      </c>
      <c r="C50">
        <v>1011012</v>
      </c>
      <c r="D50" s="11">
        <v>34674390102343</v>
      </c>
      <c r="E50" t="s">
        <v>76</v>
      </c>
      <c r="F50">
        <v>0</v>
      </c>
      <c r="G50">
        <v>0</v>
      </c>
      <c r="H50">
        <v>0</v>
      </c>
      <c r="I50">
        <v>0</v>
      </c>
      <c r="J50">
        <v>161501</v>
      </c>
      <c r="K50">
        <v>0</v>
      </c>
      <c r="L50">
        <v>0</v>
      </c>
      <c r="M50">
        <v>0</v>
      </c>
      <c r="N50">
        <v>1021</v>
      </c>
      <c r="O50">
        <v>0</v>
      </c>
      <c r="P50">
        <v>0</v>
      </c>
      <c r="Q50">
        <v>0</v>
      </c>
      <c r="R50">
        <v>9341</v>
      </c>
      <c r="S50">
        <v>0</v>
      </c>
      <c r="T50">
        <v>0</v>
      </c>
      <c r="U50">
        <v>0</v>
      </c>
    </row>
    <row r="51" spans="1:21" x14ac:dyDescent="0.25">
      <c r="A51" t="s">
        <v>130</v>
      </c>
      <c r="B51" t="s">
        <v>119</v>
      </c>
      <c r="C51">
        <v>1314002</v>
      </c>
      <c r="D51" s="11">
        <v>1612590128413</v>
      </c>
      <c r="E51" t="s">
        <v>131</v>
      </c>
      <c r="F51">
        <v>0</v>
      </c>
      <c r="G51">
        <v>0</v>
      </c>
      <c r="H51">
        <v>0</v>
      </c>
      <c r="I51">
        <v>0</v>
      </c>
      <c r="J51">
        <v>220175</v>
      </c>
      <c r="K51">
        <v>0</v>
      </c>
      <c r="L51">
        <v>0</v>
      </c>
      <c r="M51">
        <v>0</v>
      </c>
      <c r="N51">
        <v>1391</v>
      </c>
      <c r="O51">
        <v>0</v>
      </c>
      <c r="P51">
        <v>0</v>
      </c>
      <c r="Q51">
        <v>0</v>
      </c>
      <c r="R51">
        <v>10462</v>
      </c>
      <c r="S51">
        <v>0</v>
      </c>
      <c r="T51">
        <v>0</v>
      </c>
      <c r="U51">
        <v>0</v>
      </c>
    </row>
    <row r="52" spans="1:21" x14ac:dyDescent="0.25">
      <c r="A52" t="s">
        <v>132</v>
      </c>
      <c r="B52" t="s">
        <v>119</v>
      </c>
      <c r="C52">
        <v>1011013</v>
      </c>
      <c r="D52" s="11">
        <v>41689990134197</v>
      </c>
      <c r="E52" t="s">
        <v>76</v>
      </c>
      <c r="F52">
        <v>0</v>
      </c>
      <c r="G52">
        <v>0</v>
      </c>
      <c r="H52">
        <v>0</v>
      </c>
      <c r="I52">
        <v>0</v>
      </c>
      <c r="J52">
        <v>487360</v>
      </c>
      <c r="K52">
        <v>0</v>
      </c>
      <c r="L52">
        <v>629</v>
      </c>
      <c r="M52">
        <v>0</v>
      </c>
      <c r="N52">
        <v>3080</v>
      </c>
      <c r="O52">
        <v>0</v>
      </c>
      <c r="P52">
        <v>0</v>
      </c>
      <c r="Q52">
        <v>0</v>
      </c>
      <c r="R52">
        <v>28143</v>
      </c>
      <c r="S52">
        <v>0</v>
      </c>
      <c r="T52">
        <v>0</v>
      </c>
      <c r="U52">
        <v>0</v>
      </c>
    </row>
    <row r="53" spans="1:21" x14ac:dyDescent="0.25">
      <c r="A53" t="s">
        <v>133</v>
      </c>
      <c r="B53" t="s">
        <v>119</v>
      </c>
      <c r="C53">
        <v>809004</v>
      </c>
      <c r="D53" s="11">
        <v>1612590118224</v>
      </c>
      <c r="E53" t="s">
        <v>93</v>
      </c>
      <c r="F53">
        <v>0</v>
      </c>
      <c r="G53">
        <v>0</v>
      </c>
      <c r="H53">
        <v>0</v>
      </c>
      <c r="I53">
        <v>0</v>
      </c>
      <c r="J53">
        <v>453214</v>
      </c>
      <c r="K53">
        <v>0</v>
      </c>
      <c r="L53">
        <v>129</v>
      </c>
      <c r="M53">
        <v>0</v>
      </c>
      <c r="N53">
        <v>2865</v>
      </c>
      <c r="O53">
        <v>0</v>
      </c>
      <c r="P53">
        <v>0</v>
      </c>
      <c r="Q53">
        <v>0</v>
      </c>
      <c r="R53">
        <v>23101</v>
      </c>
      <c r="S53">
        <v>0</v>
      </c>
      <c r="T53">
        <v>0</v>
      </c>
      <c r="U53">
        <v>0</v>
      </c>
    </row>
    <row r="54" spans="1:21" x14ac:dyDescent="0.25">
      <c r="A54" t="s">
        <v>134</v>
      </c>
      <c r="B54" t="s">
        <v>119</v>
      </c>
      <c r="C54">
        <v>1011014</v>
      </c>
      <c r="D54" s="11">
        <v>39686760118497</v>
      </c>
      <c r="E54" t="s">
        <v>76</v>
      </c>
      <c r="F54">
        <v>0</v>
      </c>
      <c r="G54">
        <v>0</v>
      </c>
      <c r="H54">
        <v>0</v>
      </c>
      <c r="I54">
        <v>0</v>
      </c>
      <c r="J54">
        <v>595568</v>
      </c>
      <c r="K54">
        <v>0</v>
      </c>
      <c r="L54">
        <v>0</v>
      </c>
      <c r="M54">
        <v>0</v>
      </c>
      <c r="N54">
        <v>3689</v>
      </c>
      <c r="O54">
        <v>0</v>
      </c>
      <c r="P54">
        <v>0</v>
      </c>
      <c r="Q54">
        <v>0</v>
      </c>
      <c r="R54">
        <v>40729</v>
      </c>
      <c r="S54">
        <v>0</v>
      </c>
      <c r="T54">
        <v>0</v>
      </c>
      <c r="U54">
        <v>0</v>
      </c>
    </row>
    <row r="55" spans="1:21" x14ac:dyDescent="0.25">
      <c r="A55" t="s">
        <v>135</v>
      </c>
      <c r="B55" t="s">
        <v>119</v>
      </c>
      <c r="C55">
        <v>1011015</v>
      </c>
      <c r="D55" s="11">
        <v>1612590130666</v>
      </c>
      <c r="E55" t="s">
        <v>76</v>
      </c>
      <c r="F55">
        <v>0</v>
      </c>
      <c r="G55">
        <v>0</v>
      </c>
      <c r="H55">
        <v>0</v>
      </c>
      <c r="I55">
        <v>0</v>
      </c>
      <c r="J55">
        <v>402445</v>
      </c>
      <c r="K55">
        <v>0</v>
      </c>
      <c r="L55">
        <v>0</v>
      </c>
      <c r="M55">
        <v>0</v>
      </c>
      <c r="N55">
        <v>2543</v>
      </c>
      <c r="O55">
        <v>0</v>
      </c>
      <c r="P55">
        <v>0</v>
      </c>
      <c r="Q55">
        <v>0</v>
      </c>
      <c r="R55">
        <v>23850</v>
      </c>
      <c r="S55">
        <v>0</v>
      </c>
      <c r="T55">
        <v>0</v>
      </c>
      <c r="U55">
        <v>0</v>
      </c>
    </row>
    <row r="56" spans="1:21" x14ac:dyDescent="0.25">
      <c r="A56" t="s">
        <v>136</v>
      </c>
      <c r="B56" t="s">
        <v>119</v>
      </c>
      <c r="C56">
        <v>1011016</v>
      </c>
      <c r="D56" s="11">
        <v>1612596117568</v>
      </c>
      <c r="E56" t="s">
        <v>76</v>
      </c>
      <c r="F56">
        <v>0</v>
      </c>
      <c r="G56">
        <v>0</v>
      </c>
      <c r="H56">
        <v>0</v>
      </c>
      <c r="I56">
        <v>0</v>
      </c>
      <c r="J56">
        <v>312800</v>
      </c>
      <c r="K56">
        <v>0</v>
      </c>
      <c r="L56">
        <v>0</v>
      </c>
      <c r="M56">
        <v>0</v>
      </c>
      <c r="N56">
        <v>1978</v>
      </c>
      <c r="O56">
        <v>0</v>
      </c>
      <c r="P56">
        <v>0</v>
      </c>
      <c r="Q56">
        <v>0</v>
      </c>
      <c r="R56">
        <v>20582</v>
      </c>
      <c r="S56">
        <v>0</v>
      </c>
      <c r="T56">
        <v>0</v>
      </c>
      <c r="U56">
        <v>0</v>
      </c>
    </row>
    <row r="57" spans="1:21" x14ac:dyDescent="0.25">
      <c r="A57" t="s">
        <v>137</v>
      </c>
      <c r="B57" t="s">
        <v>119</v>
      </c>
      <c r="C57">
        <v>1011017</v>
      </c>
      <c r="D57" s="11">
        <v>19101990112128</v>
      </c>
      <c r="E57" t="s">
        <v>76</v>
      </c>
      <c r="F57">
        <v>0</v>
      </c>
      <c r="G57">
        <v>0</v>
      </c>
      <c r="H57">
        <v>0</v>
      </c>
      <c r="I57">
        <v>0</v>
      </c>
      <c r="J57">
        <v>420818</v>
      </c>
      <c r="K57">
        <v>0</v>
      </c>
      <c r="L57">
        <v>57</v>
      </c>
      <c r="M57">
        <v>0</v>
      </c>
      <c r="N57">
        <v>2661</v>
      </c>
      <c r="O57">
        <v>0</v>
      </c>
      <c r="P57">
        <v>0</v>
      </c>
      <c r="Q57">
        <v>0</v>
      </c>
      <c r="R57">
        <v>29634</v>
      </c>
      <c r="S57">
        <v>0</v>
      </c>
      <c r="T57">
        <v>0</v>
      </c>
      <c r="U57">
        <v>0</v>
      </c>
    </row>
    <row r="58" spans="1:21" x14ac:dyDescent="0.25">
      <c r="A58" t="s">
        <v>138</v>
      </c>
      <c r="B58" t="s">
        <v>119</v>
      </c>
      <c r="C58">
        <v>708002</v>
      </c>
      <c r="D58" s="11">
        <v>39686760114876</v>
      </c>
      <c r="E58" t="s">
        <v>139</v>
      </c>
      <c r="F58">
        <v>0</v>
      </c>
      <c r="G58">
        <v>0</v>
      </c>
      <c r="H58">
        <v>0</v>
      </c>
      <c r="I58">
        <v>0</v>
      </c>
      <c r="J58">
        <v>327836</v>
      </c>
      <c r="K58">
        <v>0</v>
      </c>
      <c r="L58">
        <v>0</v>
      </c>
      <c r="M58">
        <v>0</v>
      </c>
      <c r="N58">
        <v>2073</v>
      </c>
      <c r="O58">
        <v>0</v>
      </c>
      <c r="P58">
        <v>0</v>
      </c>
      <c r="Q58">
        <v>0</v>
      </c>
      <c r="R58">
        <v>22925</v>
      </c>
      <c r="S58">
        <v>0</v>
      </c>
      <c r="T58">
        <v>0</v>
      </c>
      <c r="U58">
        <v>0</v>
      </c>
    </row>
    <row r="59" spans="1:21" x14ac:dyDescent="0.25">
      <c r="A59" t="s">
        <v>140</v>
      </c>
      <c r="B59" t="s">
        <v>119</v>
      </c>
      <c r="C59">
        <v>1516012</v>
      </c>
      <c r="D59" s="11">
        <v>7617960132100</v>
      </c>
      <c r="E59" t="s">
        <v>55</v>
      </c>
      <c r="F59">
        <v>0</v>
      </c>
      <c r="G59">
        <v>0</v>
      </c>
      <c r="H59">
        <v>0</v>
      </c>
      <c r="I59">
        <v>0</v>
      </c>
      <c r="J59">
        <v>443237</v>
      </c>
      <c r="K59">
        <v>0</v>
      </c>
      <c r="L59">
        <v>0</v>
      </c>
      <c r="M59">
        <v>0</v>
      </c>
      <c r="N59">
        <v>2672</v>
      </c>
      <c r="O59">
        <v>0</v>
      </c>
      <c r="P59">
        <v>0</v>
      </c>
      <c r="Q59">
        <v>0</v>
      </c>
      <c r="R59">
        <v>32508</v>
      </c>
      <c r="S59">
        <v>0</v>
      </c>
      <c r="T59">
        <v>0</v>
      </c>
      <c r="U59">
        <v>0</v>
      </c>
    </row>
    <row r="60" spans="1:21" x14ac:dyDescent="0.25">
      <c r="A60" t="s">
        <v>141</v>
      </c>
      <c r="B60" t="s">
        <v>119</v>
      </c>
      <c r="C60">
        <v>1516013</v>
      </c>
      <c r="D60" s="11">
        <v>7617960132118</v>
      </c>
      <c r="E60" t="s">
        <v>55</v>
      </c>
      <c r="F60">
        <v>0</v>
      </c>
      <c r="G60">
        <v>0</v>
      </c>
      <c r="H60">
        <v>0</v>
      </c>
      <c r="I60">
        <v>0</v>
      </c>
      <c r="J60">
        <v>390640</v>
      </c>
      <c r="K60">
        <v>0</v>
      </c>
      <c r="L60">
        <v>0</v>
      </c>
      <c r="M60">
        <v>0</v>
      </c>
      <c r="N60">
        <v>1786</v>
      </c>
      <c r="O60">
        <v>0</v>
      </c>
      <c r="P60">
        <v>0</v>
      </c>
      <c r="Q60">
        <v>0</v>
      </c>
      <c r="R60">
        <v>28644</v>
      </c>
      <c r="S60">
        <v>0</v>
      </c>
      <c r="T60">
        <v>0</v>
      </c>
      <c r="U60">
        <v>0</v>
      </c>
    </row>
    <row r="61" spans="1:21" x14ac:dyDescent="0.25">
      <c r="A61" t="s">
        <v>142</v>
      </c>
      <c r="B61" t="s">
        <v>119</v>
      </c>
      <c r="C61">
        <v>1011018</v>
      </c>
      <c r="D61" s="11">
        <v>39685856118921</v>
      </c>
      <c r="E61" t="s">
        <v>76</v>
      </c>
      <c r="F61">
        <v>0</v>
      </c>
      <c r="G61">
        <v>0</v>
      </c>
      <c r="H61">
        <v>0</v>
      </c>
      <c r="I61">
        <v>0</v>
      </c>
      <c r="J61">
        <v>330539</v>
      </c>
      <c r="K61">
        <v>0</v>
      </c>
      <c r="L61">
        <v>0</v>
      </c>
      <c r="M61">
        <v>0</v>
      </c>
      <c r="N61">
        <v>2049</v>
      </c>
      <c r="O61">
        <v>0</v>
      </c>
      <c r="P61">
        <v>0</v>
      </c>
      <c r="Q61">
        <v>0</v>
      </c>
      <c r="R61">
        <v>24247</v>
      </c>
      <c r="S61">
        <v>0</v>
      </c>
      <c r="T61">
        <v>0</v>
      </c>
      <c r="U61">
        <v>0</v>
      </c>
    </row>
    <row r="62" spans="1:21" x14ac:dyDescent="0.25">
      <c r="A62" t="s">
        <v>143</v>
      </c>
      <c r="B62" t="s">
        <v>119</v>
      </c>
      <c r="C62">
        <v>1011019</v>
      </c>
      <c r="D62" s="11">
        <v>39686760108647</v>
      </c>
      <c r="E62" t="s">
        <v>76</v>
      </c>
      <c r="F62">
        <v>0</v>
      </c>
      <c r="G62">
        <v>0</v>
      </c>
      <c r="H62">
        <v>0</v>
      </c>
      <c r="I62">
        <v>0</v>
      </c>
      <c r="J62">
        <v>306908</v>
      </c>
      <c r="K62">
        <v>0</v>
      </c>
      <c r="L62">
        <v>0</v>
      </c>
      <c r="M62">
        <v>0</v>
      </c>
      <c r="N62">
        <v>1940</v>
      </c>
      <c r="O62">
        <v>0</v>
      </c>
      <c r="P62">
        <v>0</v>
      </c>
      <c r="Q62">
        <v>0</v>
      </c>
      <c r="R62">
        <v>20029</v>
      </c>
      <c r="S62">
        <v>0</v>
      </c>
      <c r="T62">
        <v>0</v>
      </c>
      <c r="U62">
        <v>0</v>
      </c>
    </row>
    <row r="63" spans="1:21" x14ac:dyDescent="0.25">
      <c r="A63" t="s">
        <v>144</v>
      </c>
      <c r="B63" t="s">
        <v>119</v>
      </c>
      <c r="C63">
        <v>2021040</v>
      </c>
      <c r="D63" s="11" t="s">
        <v>145</v>
      </c>
      <c r="E63" t="s">
        <v>125</v>
      </c>
      <c r="F63">
        <v>0</v>
      </c>
      <c r="G63">
        <v>0</v>
      </c>
      <c r="H63">
        <v>0</v>
      </c>
      <c r="I63">
        <v>0</v>
      </c>
      <c r="J63">
        <v>101013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7392</v>
      </c>
      <c r="S63">
        <v>0</v>
      </c>
      <c r="T63">
        <v>0</v>
      </c>
      <c r="U63">
        <v>0</v>
      </c>
    </row>
    <row r="64" spans="1:21" x14ac:dyDescent="0.25">
      <c r="A64" t="s">
        <v>146</v>
      </c>
      <c r="B64" t="s">
        <v>119</v>
      </c>
      <c r="C64">
        <v>607001</v>
      </c>
      <c r="D64" s="11">
        <v>50710430112292</v>
      </c>
      <c r="E64" t="s">
        <v>147</v>
      </c>
      <c r="F64">
        <v>0</v>
      </c>
      <c r="G64">
        <v>0</v>
      </c>
      <c r="H64">
        <v>0</v>
      </c>
      <c r="I64">
        <v>0</v>
      </c>
      <c r="J64">
        <v>317302</v>
      </c>
      <c r="K64">
        <v>0</v>
      </c>
      <c r="L64">
        <v>0</v>
      </c>
      <c r="M64">
        <v>0</v>
      </c>
      <c r="N64">
        <v>2005</v>
      </c>
      <c r="O64">
        <v>0</v>
      </c>
      <c r="P64">
        <v>0</v>
      </c>
      <c r="Q64">
        <v>0</v>
      </c>
      <c r="R64">
        <v>18690</v>
      </c>
      <c r="S64">
        <v>0</v>
      </c>
      <c r="T64">
        <v>0</v>
      </c>
      <c r="U64">
        <v>0</v>
      </c>
    </row>
    <row r="65" spans="1:21" x14ac:dyDescent="0.25">
      <c r="A65" t="s">
        <v>148</v>
      </c>
      <c r="B65" t="s">
        <v>119</v>
      </c>
      <c r="C65">
        <v>1415009</v>
      </c>
      <c r="D65" s="11">
        <v>1612590130732</v>
      </c>
      <c r="E65" t="s">
        <v>53</v>
      </c>
      <c r="F65">
        <v>0</v>
      </c>
      <c r="G65">
        <v>0</v>
      </c>
      <c r="H65">
        <v>0</v>
      </c>
      <c r="I65">
        <v>0</v>
      </c>
      <c r="J65">
        <v>217440</v>
      </c>
      <c r="K65">
        <v>0</v>
      </c>
      <c r="L65">
        <v>8</v>
      </c>
      <c r="M65">
        <v>0</v>
      </c>
      <c r="N65">
        <v>1374</v>
      </c>
      <c r="O65">
        <v>0</v>
      </c>
      <c r="P65">
        <v>0</v>
      </c>
      <c r="Q65">
        <v>0</v>
      </c>
      <c r="R65">
        <v>12069</v>
      </c>
      <c r="S65">
        <v>0</v>
      </c>
      <c r="T65">
        <v>0</v>
      </c>
      <c r="U65">
        <v>0</v>
      </c>
    </row>
    <row r="66" spans="1:21" x14ac:dyDescent="0.25">
      <c r="A66" t="s">
        <v>149</v>
      </c>
      <c r="B66" t="s">
        <v>119</v>
      </c>
      <c r="C66">
        <v>1819031</v>
      </c>
      <c r="D66" s="11">
        <v>50711670137265</v>
      </c>
      <c r="E66" t="s">
        <v>60</v>
      </c>
      <c r="F66">
        <v>0</v>
      </c>
      <c r="G66">
        <v>0</v>
      </c>
      <c r="H66">
        <v>0</v>
      </c>
      <c r="I66">
        <v>0</v>
      </c>
      <c r="J66">
        <v>317304</v>
      </c>
      <c r="K66">
        <v>0</v>
      </c>
      <c r="L66">
        <v>0</v>
      </c>
      <c r="M66">
        <v>0</v>
      </c>
      <c r="N66">
        <v>1839</v>
      </c>
      <c r="O66">
        <v>0</v>
      </c>
      <c r="P66">
        <v>0</v>
      </c>
      <c r="Q66">
        <v>0</v>
      </c>
      <c r="R66">
        <v>21679</v>
      </c>
      <c r="S66">
        <v>0</v>
      </c>
      <c r="T66">
        <v>0</v>
      </c>
      <c r="U66">
        <v>0</v>
      </c>
    </row>
    <row r="67" spans="1:21" x14ac:dyDescent="0.25">
      <c r="A67" t="s">
        <v>150</v>
      </c>
      <c r="B67" t="s">
        <v>119</v>
      </c>
      <c r="C67">
        <v>910006</v>
      </c>
      <c r="D67" s="11">
        <v>50711750120212</v>
      </c>
      <c r="E67" t="s">
        <v>102</v>
      </c>
      <c r="F67">
        <v>0</v>
      </c>
      <c r="G67">
        <v>0</v>
      </c>
      <c r="H67">
        <v>0</v>
      </c>
      <c r="I67">
        <v>0</v>
      </c>
      <c r="J67">
        <v>427166</v>
      </c>
      <c r="K67">
        <v>0</v>
      </c>
      <c r="L67">
        <v>0</v>
      </c>
      <c r="M67">
        <v>0</v>
      </c>
      <c r="N67">
        <v>2381</v>
      </c>
      <c r="O67">
        <v>0</v>
      </c>
      <c r="P67">
        <v>0</v>
      </c>
      <c r="Q67">
        <v>0</v>
      </c>
      <c r="R67">
        <v>31342</v>
      </c>
      <c r="S67">
        <v>0</v>
      </c>
      <c r="T67">
        <v>0</v>
      </c>
      <c r="U67">
        <v>0</v>
      </c>
    </row>
    <row r="68" spans="1:21" x14ac:dyDescent="0.25">
      <c r="A68" t="s">
        <v>151</v>
      </c>
      <c r="B68" t="s">
        <v>119</v>
      </c>
      <c r="C68">
        <v>1011020</v>
      </c>
      <c r="D68" s="11">
        <v>39685856116594</v>
      </c>
      <c r="E68" t="s">
        <v>76</v>
      </c>
      <c r="F68">
        <v>0</v>
      </c>
      <c r="G68">
        <v>0</v>
      </c>
      <c r="H68">
        <v>0</v>
      </c>
      <c r="I68">
        <v>0</v>
      </c>
      <c r="J68">
        <v>327641</v>
      </c>
      <c r="K68">
        <v>0</v>
      </c>
      <c r="L68">
        <v>0</v>
      </c>
      <c r="M68">
        <v>0</v>
      </c>
      <c r="N68">
        <v>1978</v>
      </c>
      <c r="O68">
        <v>0</v>
      </c>
      <c r="P68">
        <v>0</v>
      </c>
      <c r="Q68">
        <v>0</v>
      </c>
      <c r="R68">
        <v>24032</v>
      </c>
      <c r="S68">
        <v>0</v>
      </c>
      <c r="T68">
        <v>0</v>
      </c>
      <c r="U68">
        <v>0</v>
      </c>
    </row>
    <row r="69" spans="1:21" x14ac:dyDescent="0.25">
      <c r="A69" t="s">
        <v>152</v>
      </c>
      <c r="B69" t="s">
        <v>152</v>
      </c>
      <c r="C69">
        <v>1819067</v>
      </c>
      <c r="D69" s="11">
        <v>1100170137448</v>
      </c>
      <c r="E69" t="s">
        <v>60</v>
      </c>
      <c r="F69">
        <v>0</v>
      </c>
      <c r="G69">
        <v>0</v>
      </c>
      <c r="H69">
        <v>0</v>
      </c>
      <c r="I69">
        <v>0</v>
      </c>
      <c r="J69">
        <v>142779</v>
      </c>
      <c r="K69">
        <v>0</v>
      </c>
      <c r="L69">
        <v>0</v>
      </c>
      <c r="M69">
        <v>0</v>
      </c>
      <c r="N69">
        <v>547</v>
      </c>
      <c r="O69">
        <v>0</v>
      </c>
      <c r="P69">
        <v>0</v>
      </c>
      <c r="Q69">
        <v>0</v>
      </c>
      <c r="R69">
        <v>9692</v>
      </c>
      <c r="S69">
        <v>0</v>
      </c>
      <c r="T69">
        <v>0</v>
      </c>
      <c r="U69">
        <v>0</v>
      </c>
    </row>
    <row r="70" spans="1:21" x14ac:dyDescent="0.25">
      <c r="A70" t="s">
        <v>153</v>
      </c>
      <c r="B70" t="s">
        <v>154</v>
      </c>
      <c r="C70">
        <v>1920001</v>
      </c>
      <c r="D70" s="11">
        <v>37684520128223</v>
      </c>
      <c r="E70" t="s">
        <v>155</v>
      </c>
      <c r="F70">
        <v>0</v>
      </c>
      <c r="G70">
        <v>0</v>
      </c>
      <c r="H70">
        <v>0</v>
      </c>
      <c r="I70">
        <v>0</v>
      </c>
      <c r="J70">
        <v>464427</v>
      </c>
      <c r="K70">
        <v>0</v>
      </c>
      <c r="L70">
        <v>558</v>
      </c>
      <c r="M70">
        <v>0</v>
      </c>
      <c r="N70">
        <v>2948</v>
      </c>
      <c r="O70">
        <v>0</v>
      </c>
      <c r="P70">
        <v>8032</v>
      </c>
      <c r="Q70">
        <v>0</v>
      </c>
      <c r="R70">
        <v>19895</v>
      </c>
      <c r="S70">
        <v>0</v>
      </c>
      <c r="T70">
        <v>0</v>
      </c>
      <c r="U70">
        <v>0</v>
      </c>
    </row>
    <row r="71" spans="1:21" x14ac:dyDescent="0.25">
      <c r="A71" t="s">
        <v>156</v>
      </c>
      <c r="B71" t="s">
        <v>156</v>
      </c>
      <c r="C71">
        <v>1819068</v>
      </c>
      <c r="D71" s="11">
        <v>4614246119523</v>
      </c>
      <c r="E71" t="s">
        <v>60</v>
      </c>
      <c r="F71">
        <v>0</v>
      </c>
      <c r="G71">
        <v>0</v>
      </c>
      <c r="H71">
        <v>0</v>
      </c>
      <c r="I71">
        <v>0</v>
      </c>
      <c r="J71">
        <v>232153</v>
      </c>
      <c r="K71">
        <v>0</v>
      </c>
      <c r="L71">
        <v>272</v>
      </c>
      <c r="M71">
        <v>0</v>
      </c>
      <c r="N71">
        <v>1467</v>
      </c>
      <c r="O71">
        <v>0</v>
      </c>
      <c r="P71">
        <v>0</v>
      </c>
      <c r="Q71">
        <v>25446</v>
      </c>
      <c r="R71">
        <v>13502</v>
      </c>
      <c r="S71">
        <v>0</v>
      </c>
      <c r="T71">
        <v>0</v>
      </c>
      <c r="U71">
        <v>0</v>
      </c>
    </row>
    <row r="72" spans="1:21" x14ac:dyDescent="0.25">
      <c r="A72" t="s">
        <v>157</v>
      </c>
      <c r="B72" t="s">
        <v>157</v>
      </c>
      <c r="C72">
        <v>1516018</v>
      </c>
      <c r="D72" s="11">
        <v>37680490132506</v>
      </c>
      <c r="E72" t="s">
        <v>55</v>
      </c>
      <c r="F72">
        <v>0</v>
      </c>
      <c r="G72">
        <v>0</v>
      </c>
      <c r="H72">
        <v>0</v>
      </c>
      <c r="I72">
        <v>0</v>
      </c>
      <c r="J72">
        <v>3562403</v>
      </c>
      <c r="K72">
        <v>0</v>
      </c>
      <c r="L72">
        <v>0</v>
      </c>
      <c r="M72">
        <v>0</v>
      </c>
      <c r="N72">
        <v>22509</v>
      </c>
      <c r="O72">
        <v>0</v>
      </c>
      <c r="P72">
        <v>69398</v>
      </c>
      <c r="Q72">
        <v>116892</v>
      </c>
      <c r="R72">
        <v>247191</v>
      </c>
      <c r="S72">
        <v>0</v>
      </c>
      <c r="T72">
        <v>0</v>
      </c>
      <c r="U72">
        <v>0</v>
      </c>
    </row>
    <row r="73" spans="1:21" x14ac:dyDescent="0.25">
      <c r="A73" t="s">
        <v>158</v>
      </c>
      <c r="B73" t="s">
        <v>159</v>
      </c>
      <c r="C73">
        <v>1415010</v>
      </c>
      <c r="D73" s="11">
        <v>7100740129528</v>
      </c>
      <c r="E73" t="s">
        <v>53</v>
      </c>
      <c r="F73">
        <v>0</v>
      </c>
      <c r="G73">
        <v>0</v>
      </c>
      <c r="H73">
        <v>0</v>
      </c>
      <c r="I73">
        <v>0</v>
      </c>
      <c r="J73">
        <v>683642</v>
      </c>
      <c r="K73">
        <v>0</v>
      </c>
      <c r="L73">
        <v>685</v>
      </c>
      <c r="M73">
        <v>0</v>
      </c>
      <c r="N73">
        <v>4086</v>
      </c>
      <c r="O73">
        <v>0</v>
      </c>
      <c r="P73">
        <v>0</v>
      </c>
      <c r="Q73">
        <v>61227</v>
      </c>
      <c r="R73">
        <v>47591</v>
      </c>
      <c r="S73">
        <v>0</v>
      </c>
      <c r="T73">
        <v>0</v>
      </c>
      <c r="U73">
        <v>0</v>
      </c>
    </row>
    <row r="74" spans="1:21" x14ac:dyDescent="0.25">
      <c r="A74" t="s">
        <v>160</v>
      </c>
      <c r="B74" t="s">
        <v>159</v>
      </c>
      <c r="C74">
        <v>1617003</v>
      </c>
      <c r="D74" s="11">
        <v>48705810134262</v>
      </c>
      <c r="E74" t="s">
        <v>96</v>
      </c>
      <c r="F74">
        <v>0</v>
      </c>
      <c r="G74">
        <v>0</v>
      </c>
      <c r="H74">
        <v>0</v>
      </c>
      <c r="I74">
        <v>0</v>
      </c>
      <c r="J74">
        <v>631912</v>
      </c>
      <c r="K74">
        <v>0</v>
      </c>
      <c r="L74">
        <v>679</v>
      </c>
      <c r="M74">
        <v>0</v>
      </c>
      <c r="N74">
        <v>3529</v>
      </c>
      <c r="O74">
        <v>0</v>
      </c>
      <c r="P74">
        <v>0</v>
      </c>
      <c r="Q74">
        <v>63475</v>
      </c>
      <c r="R74">
        <v>46346</v>
      </c>
      <c r="S74">
        <v>0</v>
      </c>
      <c r="T74">
        <v>0</v>
      </c>
      <c r="U74">
        <v>0</v>
      </c>
    </row>
    <row r="75" spans="1:21" x14ac:dyDescent="0.25">
      <c r="A75" t="s">
        <v>161</v>
      </c>
      <c r="B75" t="s">
        <v>162</v>
      </c>
      <c r="C75">
        <v>2021007</v>
      </c>
      <c r="D75" s="11" t="s">
        <v>163</v>
      </c>
      <c r="E75" t="s">
        <v>125</v>
      </c>
      <c r="F75">
        <v>0</v>
      </c>
      <c r="G75">
        <v>0</v>
      </c>
      <c r="H75">
        <v>0</v>
      </c>
      <c r="I75">
        <v>0</v>
      </c>
      <c r="J75">
        <v>1308289</v>
      </c>
      <c r="K75">
        <v>0</v>
      </c>
      <c r="L75">
        <v>-128</v>
      </c>
      <c r="M75">
        <v>0</v>
      </c>
      <c r="N75">
        <v>0</v>
      </c>
      <c r="O75">
        <v>0</v>
      </c>
      <c r="P75">
        <v>0</v>
      </c>
      <c r="Q75">
        <v>0</v>
      </c>
      <c r="R75">
        <v>96506</v>
      </c>
      <c r="S75">
        <v>0</v>
      </c>
      <c r="T75">
        <v>0</v>
      </c>
      <c r="U75">
        <v>0</v>
      </c>
    </row>
    <row r="76" spans="1:21" x14ac:dyDescent="0.25">
      <c r="A76" t="s">
        <v>164</v>
      </c>
      <c r="B76" t="s">
        <v>162</v>
      </c>
      <c r="C76">
        <v>1920027</v>
      </c>
      <c r="D76" s="11">
        <v>42750100138891</v>
      </c>
      <c r="E76" t="s">
        <v>155</v>
      </c>
      <c r="F76">
        <v>0</v>
      </c>
      <c r="G76">
        <v>0</v>
      </c>
      <c r="H76">
        <v>0</v>
      </c>
      <c r="I76">
        <v>0</v>
      </c>
      <c r="J76">
        <v>86599</v>
      </c>
      <c r="K76">
        <v>0</v>
      </c>
      <c r="L76">
        <v>0</v>
      </c>
      <c r="M76">
        <v>0</v>
      </c>
      <c r="N76">
        <v>195</v>
      </c>
      <c r="O76">
        <v>0</v>
      </c>
      <c r="P76">
        <v>0</v>
      </c>
      <c r="Q76">
        <v>0</v>
      </c>
      <c r="R76">
        <v>6382</v>
      </c>
      <c r="S76">
        <v>0</v>
      </c>
      <c r="T76">
        <v>0</v>
      </c>
      <c r="U76">
        <v>0</v>
      </c>
    </row>
    <row r="77" spans="1:21" x14ac:dyDescent="0.25">
      <c r="A77" t="s">
        <v>165</v>
      </c>
      <c r="B77" t="s">
        <v>162</v>
      </c>
      <c r="C77">
        <v>2021010</v>
      </c>
      <c r="D77" s="11" t="s">
        <v>166</v>
      </c>
      <c r="E77" t="s">
        <v>125</v>
      </c>
      <c r="F77">
        <v>0</v>
      </c>
      <c r="G77">
        <v>0</v>
      </c>
      <c r="H77">
        <v>0</v>
      </c>
      <c r="I77">
        <v>0</v>
      </c>
      <c r="J77">
        <v>509273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37579</v>
      </c>
      <c r="S77">
        <v>0</v>
      </c>
      <c r="T77">
        <v>0</v>
      </c>
      <c r="U77">
        <v>0</v>
      </c>
    </row>
    <row r="78" spans="1:21" x14ac:dyDescent="0.25">
      <c r="A78" t="s">
        <v>167</v>
      </c>
      <c r="B78" t="s">
        <v>162</v>
      </c>
      <c r="C78">
        <v>1920028</v>
      </c>
      <c r="D78" s="11">
        <v>44754320139410</v>
      </c>
      <c r="E78" t="s">
        <v>155</v>
      </c>
      <c r="F78">
        <v>0</v>
      </c>
      <c r="G78">
        <v>0</v>
      </c>
      <c r="H78">
        <v>0</v>
      </c>
      <c r="I78">
        <v>0</v>
      </c>
      <c r="J78">
        <v>360125</v>
      </c>
      <c r="K78">
        <v>0</v>
      </c>
      <c r="L78">
        <v>0</v>
      </c>
      <c r="M78">
        <v>0</v>
      </c>
      <c r="N78">
        <v>1298</v>
      </c>
      <c r="O78">
        <v>0</v>
      </c>
      <c r="P78">
        <v>0</v>
      </c>
      <c r="Q78">
        <v>0</v>
      </c>
      <c r="R78">
        <v>26576</v>
      </c>
      <c r="S78">
        <v>0</v>
      </c>
      <c r="T78">
        <v>0</v>
      </c>
      <c r="U78">
        <v>0</v>
      </c>
    </row>
    <row r="79" spans="1:21" x14ac:dyDescent="0.25">
      <c r="A79" t="s">
        <v>168</v>
      </c>
      <c r="B79" t="s">
        <v>162</v>
      </c>
      <c r="C79">
        <v>2021008</v>
      </c>
      <c r="D79" s="11" t="s">
        <v>169</v>
      </c>
      <c r="E79" t="s">
        <v>125</v>
      </c>
      <c r="F79">
        <v>0</v>
      </c>
      <c r="G79">
        <v>0</v>
      </c>
      <c r="H79">
        <v>0</v>
      </c>
      <c r="I79">
        <v>0</v>
      </c>
      <c r="J79">
        <v>142631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8193</v>
      </c>
      <c r="S79">
        <v>0</v>
      </c>
      <c r="T79">
        <v>0</v>
      </c>
      <c r="U79">
        <v>0</v>
      </c>
    </row>
    <row r="80" spans="1:21" x14ac:dyDescent="0.25">
      <c r="A80" t="s">
        <v>170</v>
      </c>
      <c r="B80" t="s">
        <v>162</v>
      </c>
      <c r="C80">
        <v>2021009</v>
      </c>
      <c r="D80" s="11" t="s">
        <v>171</v>
      </c>
      <c r="E80" t="s">
        <v>125</v>
      </c>
      <c r="F80">
        <v>0</v>
      </c>
      <c r="G80">
        <v>0</v>
      </c>
      <c r="H80">
        <v>0</v>
      </c>
      <c r="I80">
        <v>0</v>
      </c>
      <c r="J80">
        <v>3796856</v>
      </c>
      <c r="K80">
        <v>0</v>
      </c>
      <c r="L80">
        <v>-51</v>
      </c>
      <c r="M80">
        <v>0</v>
      </c>
      <c r="N80">
        <v>0</v>
      </c>
      <c r="O80">
        <v>0</v>
      </c>
      <c r="P80">
        <v>0</v>
      </c>
      <c r="Q80">
        <v>0</v>
      </c>
      <c r="R80">
        <v>280132</v>
      </c>
      <c r="S80">
        <v>0</v>
      </c>
      <c r="T80">
        <v>0</v>
      </c>
      <c r="U80">
        <v>0</v>
      </c>
    </row>
    <row r="81" spans="1:21" x14ac:dyDescent="0.25">
      <c r="A81" t="s">
        <v>172</v>
      </c>
      <c r="B81" t="s">
        <v>173</v>
      </c>
      <c r="C81">
        <v>2122013</v>
      </c>
      <c r="D81" s="11" t="s">
        <v>174</v>
      </c>
      <c r="E81" t="s">
        <v>58</v>
      </c>
      <c r="F81">
        <v>0</v>
      </c>
      <c r="G81">
        <v>0</v>
      </c>
      <c r="H81">
        <v>0</v>
      </c>
      <c r="I81">
        <v>0</v>
      </c>
      <c r="J81">
        <v>715241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51224</v>
      </c>
      <c r="S81">
        <v>0</v>
      </c>
      <c r="T81">
        <v>0</v>
      </c>
      <c r="U81">
        <v>0</v>
      </c>
    </row>
    <row r="82" spans="1:21" x14ac:dyDescent="0.25">
      <c r="A82" t="s">
        <v>175</v>
      </c>
      <c r="B82" t="s">
        <v>176</v>
      </c>
      <c r="C82">
        <v>1213003</v>
      </c>
      <c r="D82" s="11">
        <v>10623310137661</v>
      </c>
      <c r="E82" t="s">
        <v>49</v>
      </c>
      <c r="F82">
        <v>0</v>
      </c>
      <c r="G82">
        <v>0</v>
      </c>
      <c r="H82">
        <v>0</v>
      </c>
      <c r="I82">
        <v>0</v>
      </c>
      <c r="J82">
        <v>927522</v>
      </c>
      <c r="K82">
        <v>0</v>
      </c>
      <c r="L82">
        <v>636</v>
      </c>
      <c r="M82">
        <v>0</v>
      </c>
      <c r="N82">
        <v>3433</v>
      </c>
      <c r="O82">
        <v>0</v>
      </c>
      <c r="P82">
        <v>2070</v>
      </c>
      <c r="Q82">
        <v>0</v>
      </c>
      <c r="R82">
        <v>67378</v>
      </c>
      <c r="S82">
        <v>0</v>
      </c>
      <c r="T82">
        <v>0</v>
      </c>
      <c r="U82">
        <v>0</v>
      </c>
    </row>
    <row r="83" spans="1:21" x14ac:dyDescent="0.25">
      <c r="A83" t="s">
        <v>177</v>
      </c>
      <c r="B83" t="s">
        <v>176</v>
      </c>
      <c r="C83">
        <v>1112004</v>
      </c>
      <c r="D83" s="11">
        <v>16638750112698</v>
      </c>
      <c r="E83" t="s">
        <v>51</v>
      </c>
      <c r="F83">
        <v>0</v>
      </c>
      <c r="G83">
        <v>0</v>
      </c>
      <c r="H83">
        <v>0</v>
      </c>
      <c r="I83">
        <v>0</v>
      </c>
      <c r="J83">
        <v>434719</v>
      </c>
      <c r="K83">
        <v>0</v>
      </c>
      <c r="L83">
        <v>-357</v>
      </c>
      <c r="M83">
        <v>0</v>
      </c>
      <c r="N83">
        <v>1801</v>
      </c>
      <c r="O83">
        <v>0</v>
      </c>
      <c r="P83">
        <v>2065</v>
      </c>
      <c r="Q83">
        <v>0</v>
      </c>
      <c r="R83">
        <v>30625</v>
      </c>
      <c r="S83">
        <v>0</v>
      </c>
      <c r="T83">
        <v>0</v>
      </c>
      <c r="U83">
        <v>0</v>
      </c>
    </row>
    <row r="84" spans="1:21" x14ac:dyDescent="0.25">
      <c r="A84" t="s">
        <v>178</v>
      </c>
      <c r="B84" t="s">
        <v>176</v>
      </c>
      <c r="C84">
        <v>1819033</v>
      </c>
      <c r="D84" s="11">
        <v>39686270127191</v>
      </c>
      <c r="E84" t="s">
        <v>60</v>
      </c>
      <c r="F84">
        <v>0</v>
      </c>
      <c r="G84">
        <v>0</v>
      </c>
      <c r="H84">
        <v>0</v>
      </c>
      <c r="I84">
        <v>0</v>
      </c>
      <c r="J84">
        <v>2061548</v>
      </c>
      <c r="K84">
        <v>0</v>
      </c>
      <c r="L84">
        <v>-5877</v>
      </c>
      <c r="M84">
        <v>0</v>
      </c>
      <c r="N84">
        <v>7409</v>
      </c>
      <c r="O84">
        <v>0</v>
      </c>
      <c r="P84">
        <v>2095</v>
      </c>
      <c r="Q84">
        <v>0</v>
      </c>
      <c r="R84">
        <v>146029</v>
      </c>
      <c r="S84">
        <v>0</v>
      </c>
      <c r="T84">
        <v>0</v>
      </c>
      <c r="U84">
        <v>0</v>
      </c>
    </row>
    <row r="85" spans="1:21" x14ac:dyDescent="0.25">
      <c r="A85" t="s">
        <v>179</v>
      </c>
      <c r="B85" t="s">
        <v>176</v>
      </c>
      <c r="C85">
        <v>1011021</v>
      </c>
      <c r="D85" s="11">
        <v>41689160112284</v>
      </c>
      <c r="E85" t="s">
        <v>76</v>
      </c>
      <c r="F85">
        <v>0</v>
      </c>
      <c r="G85">
        <v>0</v>
      </c>
      <c r="H85">
        <v>0</v>
      </c>
      <c r="I85">
        <v>0</v>
      </c>
      <c r="J85">
        <v>827272</v>
      </c>
      <c r="K85">
        <v>0</v>
      </c>
      <c r="L85">
        <v>286</v>
      </c>
      <c r="M85">
        <v>0</v>
      </c>
      <c r="N85">
        <v>3758</v>
      </c>
      <c r="O85">
        <v>0</v>
      </c>
      <c r="P85">
        <v>2069</v>
      </c>
      <c r="Q85">
        <v>0</v>
      </c>
      <c r="R85">
        <v>58583</v>
      </c>
      <c r="S85">
        <v>0</v>
      </c>
      <c r="T85">
        <v>0</v>
      </c>
      <c r="U85">
        <v>0</v>
      </c>
    </row>
    <row r="86" spans="1:21" x14ac:dyDescent="0.25">
      <c r="A86" t="s">
        <v>180</v>
      </c>
      <c r="B86" t="s">
        <v>176</v>
      </c>
      <c r="C86">
        <v>2122014</v>
      </c>
      <c r="D86" s="11" t="s">
        <v>181</v>
      </c>
      <c r="E86" t="s">
        <v>58</v>
      </c>
      <c r="F86">
        <v>0</v>
      </c>
      <c r="G86">
        <v>0</v>
      </c>
      <c r="H86">
        <v>0</v>
      </c>
      <c r="I86">
        <v>0</v>
      </c>
      <c r="J86">
        <v>881212</v>
      </c>
      <c r="K86">
        <v>0</v>
      </c>
      <c r="L86">
        <v>343</v>
      </c>
      <c r="M86">
        <v>0</v>
      </c>
      <c r="N86">
        <v>0</v>
      </c>
      <c r="O86">
        <v>0</v>
      </c>
      <c r="P86">
        <v>2069</v>
      </c>
      <c r="Q86">
        <v>0</v>
      </c>
      <c r="R86">
        <v>83100</v>
      </c>
      <c r="S86">
        <v>0</v>
      </c>
      <c r="T86">
        <v>0</v>
      </c>
      <c r="U86">
        <v>0</v>
      </c>
    </row>
    <row r="87" spans="1:21" x14ac:dyDescent="0.25">
      <c r="A87" t="s">
        <v>182</v>
      </c>
      <c r="B87" t="s">
        <v>176</v>
      </c>
      <c r="C87">
        <v>2021016</v>
      </c>
      <c r="D87" s="11" t="s">
        <v>183</v>
      </c>
      <c r="E87" t="s">
        <v>125</v>
      </c>
      <c r="F87">
        <v>0</v>
      </c>
      <c r="G87">
        <v>0</v>
      </c>
      <c r="H87">
        <v>0</v>
      </c>
      <c r="I87">
        <v>0</v>
      </c>
      <c r="J87">
        <v>252597</v>
      </c>
      <c r="K87">
        <v>0</v>
      </c>
      <c r="L87">
        <v>28</v>
      </c>
      <c r="M87">
        <v>0</v>
      </c>
      <c r="N87">
        <v>0</v>
      </c>
      <c r="O87">
        <v>0</v>
      </c>
      <c r="P87">
        <v>1435</v>
      </c>
      <c r="Q87">
        <v>0</v>
      </c>
      <c r="R87">
        <v>13798</v>
      </c>
      <c r="S87">
        <v>0</v>
      </c>
      <c r="T87">
        <v>0</v>
      </c>
      <c r="U87">
        <v>0</v>
      </c>
    </row>
    <row r="88" spans="1:21" x14ac:dyDescent="0.25">
      <c r="A88" t="s">
        <v>184</v>
      </c>
      <c r="B88" t="s">
        <v>176</v>
      </c>
      <c r="C88">
        <v>2122022</v>
      </c>
      <c r="D88" s="11" t="s">
        <v>185</v>
      </c>
      <c r="E88" t="s">
        <v>58</v>
      </c>
      <c r="F88">
        <v>0</v>
      </c>
      <c r="G88">
        <v>0</v>
      </c>
      <c r="H88">
        <v>0</v>
      </c>
      <c r="I88">
        <v>0</v>
      </c>
      <c r="J88">
        <v>241732</v>
      </c>
      <c r="K88">
        <v>0</v>
      </c>
      <c r="L88">
        <v>64</v>
      </c>
      <c r="M88">
        <v>0</v>
      </c>
      <c r="N88">
        <v>0</v>
      </c>
      <c r="O88">
        <v>0</v>
      </c>
      <c r="P88">
        <v>1440</v>
      </c>
      <c r="Q88">
        <v>0</v>
      </c>
      <c r="R88">
        <v>22815</v>
      </c>
      <c r="S88">
        <v>0</v>
      </c>
      <c r="T88">
        <v>0</v>
      </c>
      <c r="U88">
        <v>0</v>
      </c>
    </row>
    <row r="89" spans="1:21" x14ac:dyDescent="0.25">
      <c r="A89" t="s">
        <v>186</v>
      </c>
      <c r="B89" t="s">
        <v>186</v>
      </c>
      <c r="C89">
        <v>1314003</v>
      </c>
      <c r="D89" s="11">
        <v>34674390123901</v>
      </c>
      <c r="E89" t="s">
        <v>131</v>
      </c>
      <c r="F89">
        <v>0</v>
      </c>
      <c r="G89">
        <v>0</v>
      </c>
      <c r="H89">
        <v>0</v>
      </c>
      <c r="I89">
        <v>0</v>
      </c>
      <c r="J89">
        <v>315608</v>
      </c>
      <c r="K89">
        <v>0</v>
      </c>
      <c r="L89">
        <v>272</v>
      </c>
      <c r="M89">
        <v>0</v>
      </c>
      <c r="N89">
        <v>1882</v>
      </c>
      <c r="O89">
        <v>0</v>
      </c>
      <c r="P89">
        <v>0</v>
      </c>
      <c r="Q89">
        <v>0</v>
      </c>
      <c r="R89">
        <v>28556</v>
      </c>
      <c r="S89">
        <v>0</v>
      </c>
      <c r="T89">
        <v>0</v>
      </c>
      <c r="U89">
        <v>0</v>
      </c>
    </row>
    <row r="90" spans="1:21" x14ac:dyDescent="0.25">
      <c r="A90" t="s">
        <v>187</v>
      </c>
      <c r="B90" t="s">
        <v>188</v>
      </c>
      <c r="C90">
        <v>1516024</v>
      </c>
      <c r="D90" s="11">
        <v>44697990117804</v>
      </c>
      <c r="E90" t="s">
        <v>55</v>
      </c>
      <c r="F90">
        <v>0</v>
      </c>
      <c r="G90">
        <v>0</v>
      </c>
      <c r="H90">
        <v>0</v>
      </c>
      <c r="I90">
        <v>0</v>
      </c>
      <c r="J90">
        <v>398258</v>
      </c>
      <c r="K90">
        <v>0</v>
      </c>
      <c r="L90">
        <v>0</v>
      </c>
      <c r="M90">
        <v>0</v>
      </c>
      <c r="N90">
        <v>2518</v>
      </c>
      <c r="O90">
        <v>0</v>
      </c>
      <c r="P90">
        <v>1213</v>
      </c>
      <c r="Q90">
        <v>5524</v>
      </c>
      <c r="R90">
        <v>27349</v>
      </c>
      <c r="S90">
        <v>0</v>
      </c>
      <c r="T90">
        <v>0</v>
      </c>
      <c r="U90">
        <v>0</v>
      </c>
    </row>
    <row r="91" spans="1:21" x14ac:dyDescent="0.25">
      <c r="A91" t="s">
        <v>189</v>
      </c>
      <c r="B91" t="s">
        <v>189</v>
      </c>
      <c r="C91">
        <v>1920030</v>
      </c>
      <c r="D91" s="11">
        <v>4614246113773</v>
      </c>
      <c r="E91" t="s">
        <v>155</v>
      </c>
      <c r="F91">
        <v>0</v>
      </c>
      <c r="G91">
        <v>0</v>
      </c>
      <c r="H91">
        <v>0</v>
      </c>
      <c r="I91">
        <v>0</v>
      </c>
      <c r="J91">
        <v>429384</v>
      </c>
      <c r="K91">
        <v>0</v>
      </c>
      <c r="L91">
        <v>0</v>
      </c>
      <c r="M91">
        <v>0</v>
      </c>
      <c r="N91">
        <v>2678</v>
      </c>
      <c r="O91">
        <v>0</v>
      </c>
      <c r="P91">
        <v>0</v>
      </c>
      <c r="Q91">
        <v>0</v>
      </c>
      <c r="R91">
        <v>31031</v>
      </c>
      <c r="S91">
        <v>0</v>
      </c>
      <c r="T91">
        <v>0</v>
      </c>
      <c r="U91">
        <v>0</v>
      </c>
    </row>
    <row r="92" spans="1:21" x14ac:dyDescent="0.25">
      <c r="A92" t="s">
        <v>190</v>
      </c>
      <c r="B92" t="s">
        <v>190</v>
      </c>
      <c r="C92">
        <v>2021023</v>
      </c>
      <c r="D92" s="11" t="s">
        <v>191</v>
      </c>
      <c r="E92" t="s">
        <v>125</v>
      </c>
      <c r="F92">
        <v>0</v>
      </c>
      <c r="G92">
        <v>0</v>
      </c>
      <c r="H92">
        <v>0</v>
      </c>
      <c r="I92">
        <v>0</v>
      </c>
      <c r="J92">
        <v>180639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2085</v>
      </c>
      <c r="R92">
        <v>17140</v>
      </c>
      <c r="S92">
        <v>0</v>
      </c>
      <c r="T92">
        <v>0</v>
      </c>
      <c r="U92">
        <v>0</v>
      </c>
    </row>
    <row r="93" spans="1:21" x14ac:dyDescent="0.25">
      <c r="A93" t="s">
        <v>192</v>
      </c>
      <c r="B93" t="s">
        <v>192</v>
      </c>
      <c r="C93">
        <v>1314004</v>
      </c>
      <c r="D93" s="11">
        <v>37683380124347</v>
      </c>
      <c r="E93" t="s">
        <v>131</v>
      </c>
      <c r="F93">
        <v>0</v>
      </c>
      <c r="G93">
        <v>0</v>
      </c>
      <c r="H93">
        <v>0</v>
      </c>
      <c r="I93">
        <v>0</v>
      </c>
      <c r="J93">
        <v>105883</v>
      </c>
      <c r="K93">
        <v>0</v>
      </c>
      <c r="L93">
        <v>0</v>
      </c>
      <c r="M93">
        <v>0</v>
      </c>
      <c r="N93">
        <v>568</v>
      </c>
      <c r="O93">
        <v>0</v>
      </c>
      <c r="P93">
        <v>0</v>
      </c>
      <c r="Q93">
        <v>0</v>
      </c>
      <c r="R93">
        <v>7760</v>
      </c>
      <c r="S93">
        <v>0</v>
      </c>
      <c r="T93">
        <v>0</v>
      </c>
      <c r="U93">
        <v>0</v>
      </c>
    </row>
    <row r="94" spans="1:21" x14ac:dyDescent="0.25">
      <c r="A94" t="s">
        <v>193</v>
      </c>
      <c r="B94" t="s">
        <v>193</v>
      </c>
      <c r="C94">
        <v>1718047</v>
      </c>
      <c r="D94" s="11">
        <v>9618380136200</v>
      </c>
      <c r="E94" t="s">
        <v>83</v>
      </c>
      <c r="F94">
        <v>0</v>
      </c>
      <c r="G94">
        <v>0</v>
      </c>
      <c r="H94">
        <v>0</v>
      </c>
      <c r="I94">
        <v>0</v>
      </c>
      <c r="J94">
        <v>1536299</v>
      </c>
      <c r="K94">
        <v>0</v>
      </c>
      <c r="L94">
        <v>-500</v>
      </c>
      <c r="M94">
        <v>0</v>
      </c>
      <c r="N94">
        <v>5791</v>
      </c>
      <c r="O94">
        <v>0</v>
      </c>
      <c r="P94">
        <v>0</v>
      </c>
      <c r="Q94">
        <v>5802</v>
      </c>
      <c r="R94">
        <v>112514</v>
      </c>
      <c r="S94">
        <v>0</v>
      </c>
      <c r="T94">
        <v>0</v>
      </c>
      <c r="U94">
        <v>0</v>
      </c>
    </row>
    <row r="95" spans="1:21" x14ac:dyDescent="0.25">
      <c r="A95" t="s">
        <v>194</v>
      </c>
      <c r="B95" t="s">
        <v>195</v>
      </c>
      <c r="C95">
        <v>1415011</v>
      </c>
      <c r="D95" s="11">
        <v>37680986116776</v>
      </c>
      <c r="E95" t="s">
        <v>53</v>
      </c>
      <c r="F95">
        <v>0</v>
      </c>
      <c r="G95">
        <v>0</v>
      </c>
      <c r="H95">
        <v>0</v>
      </c>
      <c r="I95">
        <v>0</v>
      </c>
      <c r="J95">
        <v>1222652</v>
      </c>
      <c r="K95">
        <v>0</v>
      </c>
      <c r="L95">
        <v>0</v>
      </c>
      <c r="M95">
        <v>0</v>
      </c>
      <c r="N95">
        <v>6721</v>
      </c>
      <c r="O95">
        <v>0</v>
      </c>
      <c r="P95">
        <v>2110</v>
      </c>
      <c r="Q95">
        <v>70625</v>
      </c>
      <c r="R95">
        <v>88120</v>
      </c>
      <c r="S95">
        <v>0</v>
      </c>
      <c r="T95">
        <v>0</v>
      </c>
      <c r="U95">
        <v>0</v>
      </c>
    </row>
    <row r="96" spans="1:21" x14ac:dyDescent="0.25">
      <c r="A96" t="s">
        <v>196</v>
      </c>
      <c r="B96" t="s">
        <v>195</v>
      </c>
      <c r="C96">
        <v>1415012</v>
      </c>
      <c r="D96" s="11">
        <v>37681060111195</v>
      </c>
      <c r="E96" t="s">
        <v>53</v>
      </c>
      <c r="F96">
        <v>0</v>
      </c>
      <c r="G96">
        <v>0</v>
      </c>
      <c r="H96">
        <v>0</v>
      </c>
      <c r="I96">
        <v>0</v>
      </c>
      <c r="J96">
        <v>994816</v>
      </c>
      <c r="K96">
        <v>0</v>
      </c>
      <c r="L96">
        <v>0</v>
      </c>
      <c r="M96">
        <v>0</v>
      </c>
      <c r="N96">
        <v>6263</v>
      </c>
      <c r="O96">
        <v>0</v>
      </c>
      <c r="P96">
        <v>4500</v>
      </c>
      <c r="Q96">
        <v>22438</v>
      </c>
      <c r="R96">
        <v>72941</v>
      </c>
      <c r="S96">
        <v>0</v>
      </c>
      <c r="T96">
        <v>0</v>
      </c>
      <c r="U96">
        <v>0</v>
      </c>
    </row>
    <row r="97" spans="1:21" x14ac:dyDescent="0.25">
      <c r="A97" t="s">
        <v>197</v>
      </c>
      <c r="B97" t="s">
        <v>195</v>
      </c>
      <c r="C97">
        <v>1819055</v>
      </c>
      <c r="D97" s="11">
        <v>37103710138404</v>
      </c>
      <c r="E97" t="s">
        <v>60</v>
      </c>
      <c r="F97">
        <v>0</v>
      </c>
      <c r="G97">
        <v>0</v>
      </c>
      <c r="H97">
        <v>0</v>
      </c>
      <c r="I97">
        <v>0</v>
      </c>
      <c r="J97">
        <v>503647</v>
      </c>
      <c r="K97">
        <v>0</v>
      </c>
      <c r="L97">
        <v>0</v>
      </c>
      <c r="M97">
        <v>0</v>
      </c>
      <c r="N97">
        <v>2570</v>
      </c>
      <c r="O97">
        <v>0</v>
      </c>
      <c r="P97">
        <v>0</v>
      </c>
      <c r="Q97">
        <v>47544</v>
      </c>
      <c r="R97">
        <v>33228</v>
      </c>
      <c r="S97">
        <v>0</v>
      </c>
      <c r="T97">
        <v>0</v>
      </c>
      <c r="U97">
        <v>0</v>
      </c>
    </row>
    <row r="98" spans="1:21" x14ac:dyDescent="0.25">
      <c r="A98" t="s">
        <v>198</v>
      </c>
      <c r="B98" t="s">
        <v>195</v>
      </c>
      <c r="C98">
        <v>1213004</v>
      </c>
      <c r="D98" s="11">
        <v>37735690136267</v>
      </c>
      <c r="E98" t="s">
        <v>49</v>
      </c>
      <c r="F98">
        <v>0</v>
      </c>
      <c r="G98">
        <v>0</v>
      </c>
      <c r="H98">
        <v>0</v>
      </c>
      <c r="I98">
        <v>0</v>
      </c>
      <c r="J98">
        <v>1427407</v>
      </c>
      <c r="K98">
        <v>0</v>
      </c>
      <c r="L98">
        <v>70185</v>
      </c>
      <c r="M98">
        <v>0</v>
      </c>
      <c r="N98">
        <v>7653</v>
      </c>
      <c r="O98">
        <v>0</v>
      </c>
      <c r="P98">
        <v>1133</v>
      </c>
      <c r="Q98">
        <v>164730</v>
      </c>
      <c r="R98">
        <v>103166</v>
      </c>
      <c r="S98">
        <v>0</v>
      </c>
      <c r="T98">
        <v>0</v>
      </c>
      <c r="U98">
        <v>0</v>
      </c>
    </row>
    <row r="99" spans="1:21" x14ac:dyDescent="0.25">
      <c r="A99" t="s">
        <v>199</v>
      </c>
      <c r="B99" t="s">
        <v>199</v>
      </c>
      <c r="C99">
        <v>1213005</v>
      </c>
      <c r="D99" s="11">
        <v>7100740731380</v>
      </c>
      <c r="E99" t="s">
        <v>49</v>
      </c>
      <c r="F99">
        <v>0</v>
      </c>
      <c r="G99">
        <v>0</v>
      </c>
      <c r="H99">
        <v>0</v>
      </c>
      <c r="I99">
        <v>0</v>
      </c>
      <c r="J99">
        <v>1757429</v>
      </c>
      <c r="K99">
        <v>0</v>
      </c>
      <c r="L99">
        <v>0</v>
      </c>
      <c r="M99">
        <v>0</v>
      </c>
      <c r="N99">
        <v>10720</v>
      </c>
      <c r="O99">
        <v>0</v>
      </c>
      <c r="P99">
        <v>0</v>
      </c>
      <c r="Q99">
        <v>40040</v>
      </c>
      <c r="R99">
        <v>128904</v>
      </c>
      <c r="S99">
        <v>0</v>
      </c>
      <c r="T99">
        <v>0</v>
      </c>
      <c r="U99">
        <v>0</v>
      </c>
    </row>
    <row r="100" spans="1:21" x14ac:dyDescent="0.25">
      <c r="A100" t="s">
        <v>200</v>
      </c>
      <c r="B100" t="s">
        <v>201</v>
      </c>
      <c r="C100">
        <v>1011022</v>
      </c>
      <c r="D100" s="11">
        <v>1611190130609</v>
      </c>
      <c r="E100" t="s">
        <v>76</v>
      </c>
      <c r="F100">
        <v>0</v>
      </c>
      <c r="G100">
        <v>0</v>
      </c>
      <c r="H100">
        <v>0</v>
      </c>
      <c r="I100">
        <v>0</v>
      </c>
      <c r="J100">
        <v>292325</v>
      </c>
      <c r="K100">
        <v>0</v>
      </c>
      <c r="L100">
        <v>307</v>
      </c>
      <c r="M100">
        <v>0</v>
      </c>
      <c r="N100">
        <v>1699</v>
      </c>
      <c r="O100">
        <v>0</v>
      </c>
      <c r="P100">
        <v>0</v>
      </c>
      <c r="Q100">
        <v>0</v>
      </c>
      <c r="R100">
        <v>21430</v>
      </c>
      <c r="S100">
        <v>0</v>
      </c>
      <c r="T100">
        <v>0</v>
      </c>
      <c r="U100">
        <v>0</v>
      </c>
    </row>
    <row r="101" spans="1:21" x14ac:dyDescent="0.25">
      <c r="A101" t="s">
        <v>202</v>
      </c>
      <c r="B101" t="s">
        <v>201</v>
      </c>
      <c r="C101">
        <v>910008</v>
      </c>
      <c r="D101" s="11">
        <v>1611190119222</v>
      </c>
      <c r="E101" t="s">
        <v>102</v>
      </c>
      <c r="F101">
        <v>0</v>
      </c>
      <c r="G101">
        <v>0</v>
      </c>
      <c r="H101">
        <v>0</v>
      </c>
      <c r="I101">
        <v>0</v>
      </c>
      <c r="J101">
        <v>463589</v>
      </c>
      <c r="K101">
        <v>0</v>
      </c>
      <c r="L101">
        <v>772</v>
      </c>
      <c r="M101">
        <v>0</v>
      </c>
      <c r="N101">
        <v>2929</v>
      </c>
      <c r="O101">
        <v>0</v>
      </c>
      <c r="P101">
        <v>0</v>
      </c>
      <c r="Q101">
        <v>0</v>
      </c>
      <c r="R101">
        <v>27958</v>
      </c>
      <c r="S101">
        <v>0</v>
      </c>
      <c r="T101">
        <v>0</v>
      </c>
      <c r="U101">
        <v>0</v>
      </c>
    </row>
    <row r="102" spans="1:21" x14ac:dyDescent="0.25">
      <c r="A102" t="s">
        <v>203</v>
      </c>
      <c r="B102" t="s">
        <v>203</v>
      </c>
      <c r="C102">
        <v>1819015</v>
      </c>
      <c r="D102" s="11">
        <v>30664640123729</v>
      </c>
      <c r="E102" t="s">
        <v>60</v>
      </c>
      <c r="F102">
        <v>0</v>
      </c>
      <c r="G102">
        <v>0</v>
      </c>
      <c r="H102">
        <v>0</v>
      </c>
      <c r="I102">
        <v>0</v>
      </c>
      <c r="J102">
        <v>586970</v>
      </c>
      <c r="K102">
        <v>0</v>
      </c>
      <c r="L102">
        <v>64</v>
      </c>
      <c r="M102">
        <v>0</v>
      </c>
      <c r="N102">
        <v>3590</v>
      </c>
      <c r="O102">
        <v>0</v>
      </c>
      <c r="P102">
        <v>0</v>
      </c>
      <c r="Q102">
        <v>0</v>
      </c>
      <c r="R102">
        <v>55376</v>
      </c>
      <c r="S102">
        <v>0</v>
      </c>
      <c r="T102">
        <v>0</v>
      </c>
      <c r="U102">
        <v>0</v>
      </c>
    </row>
    <row r="103" spans="1:21" x14ac:dyDescent="0.25">
      <c r="A103" t="s">
        <v>204</v>
      </c>
      <c r="B103" t="s">
        <v>204</v>
      </c>
      <c r="C103">
        <v>1112005</v>
      </c>
      <c r="D103" s="11">
        <v>1100170123968</v>
      </c>
      <c r="E103" t="s">
        <v>51</v>
      </c>
      <c r="F103">
        <v>0</v>
      </c>
      <c r="G103">
        <v>0</v>
      </c>
      <c r="H103">
        <v>0</v>
      </c>
      <c r="I103">
        <v>0</v>
      </c>
      <c r="J103">
        <v>193896</v>
      </c>
      <c r="K103">
        <v>0</v>
      </c>
      <c r="L103">
        <v>0</v>
      </c>
      <c r="M103">
        <v>0</v>
      </c>
      <c r="N103">
        <v>1224</v>
      </c>
      <c r="O103">
        <v>0</v>
      </c>
      <c r="P103">
        <v>0</v>
      </c>
      <c r="Q103">
        <v>25446</v>
      </c>
      <c r="R103">
        <v>9609</v>
      </c>
      <c r="S103">
        <v>0</v>
      </c>
      <c r="T103">
        <v>0</v>
      </c>
      <c r="U103">
        <v>0</v>
      </c>
    </row>
    <row r="104" spans="1:21" x14ac:dyDescent="0.25">
      <c r="A104" t="s">
        <v>205</v>
      </c>
      <c r="B104" t="s">
        <v>206</v>
      </c>
      <c r="C104">
        <v>1415002</v>
      </c>
      <c r="D104" s="11">
        <v>19753090135145</v>
      </c>
      <c r="E104" t="s">
        <v>53</v>
      </c>
      <c r="F104">
        <v>0</v>
      </c>
      <c r="G104">
        <v>0</v>
      </c>
      <c r="H104">
        <v>0</v>
      </c>
      <c r="I104">
        <v>0</v>
      </c>
      <c r="J104">
        <v>695190</v>
      </c>
      <c r="K104">
        <v>0</v>
      </c>
      <c r="L104">
        <v>530</v>
      </c>
      <c r="M104">
        <v>0</v>
      </c>
      <c r="N104">
        <v>4240</v>
      </c>
      <c r="O104">
        <v>0</v>
      </c>
      <c r="P104">
        <v>0</v>
      </c>
      <c r="Q104">
        <v>0</v>
      </c>
      <c r="R104">
        <v>48996</v>
      </c>
      <c r="S104">
        <v>0</v>
      </c>
      <c r="T104">
        <v>0</v>
      </c>
      <c r="U104">
        <v>0</v>
      </c>
    </row>
    <row r="105" spans="1:21" x14ac:dyDescent="0.25">
      <c r="A105" t="s">
        <v>207</v>
      </c>
      <c r="B105" t="s">
        <v>206</v>
      </c>
      <c r="C105">
        <v>1516002</v>
      </c>
      <c r="D105" s="11">
        <v>37682130127084</v>
      </c>
      <c r="E105" t="s">
        <v>55</v>
      </c>
      <c r="F105">
        <v>0</v>
      </c>
      <c r="G105">
        <v>0</v>
      </c>
      <c r="H105">
        <v>0</v>
      </c>
      <c r="I105">
        <v>0</v>
      </c>
      <c r="J105">
        <v>964881</v>
      </c>
      <c r="K105">
        <v>0</v>
      </c>
      <c r="L105">
        <v>973</v>
      </c>
      <c r="M105">
        <v>0</v>
      </c>
      <c r="N105">
        <v>6089</v>
      </c>
      <c r="O105">
        <v>0</v>
      </c>
      <c r="P105">
        <v>0</v>
      </c>
      <c r="Q105">
        <v>0</v>
      </c>
      <c r="R105">
        <v>46217</v>
      </c>
      <c r="S105">
        <v>0</v>
      </c>
      <c r="T105">
        <v>0</v>
      </c>
      <c r="U105">
        <v>0</v>
      </c>
    </row>
    <row r="106" spans="1:21" x14ac:dyDescent="0.25">
      <c r="A106" t="s">
        <v>208</v>
      </c>
      <c r="B106" t="s">
        <v>206</v>
      </c>
      <c r="C106">
        <v>1920031</v>
      </c>
      <c r="D106" s="11">
        <v>57727020139439</v>
      </c>
      <c r="E106" t="s">
        <v>155</v>
      </c>
      <c r="F106">
        <v>0</v>
      </c>
      <c r="G106">
        <v>0</v>
      </c>
      <c r="H106">
        <v>0</v>
      </c>
      <c r="I106">
        <v>0</v>
      </c>
      <c r="J106">
        <v>526336</v>
      </c>
      <c r="K106">
        <v>0</v>
      </c>
      <c r="L106">
        <v>472</v>
      </c>
      <c r="M106">
        <v>0</v>
      </c>
      <c r="N106">
        <v>3090</v>
      </c>
      <c r="O106">
        <v>0</v>
      </c>
      <c r="P106">
        <v>0</v>
      </c>
      <c r="Q106">
        <v>0</v>
      </c>
      <c r="R106">
        <v>38063</v>
      </c>
      <c r="S106">
        <v>0</v>
      </c>
      <c r="T106">
        <v>0</v>
      </c>
      <c r="U106">
        <v>0</v>
      </c>
    </row>
    <row r="107" spans="1:21" x14ac:dyDescent="0.25">
      <c r="A107" t="s">
        <v>209</v>
      </c>
      <c r="B107" t="s">
        <v>210</v>
      </c>
      <c r="C107">
        <v>1819034</v>
      </c>
      <c r="D107" s="11">
        <v>50711670138057</v>
      </c>
      <c r="E107" t="s">
        <v>60</v>
      </c>
      <c r="F107">
        <v>0</v>
      </c>
      <c r="G107">
        <v>0</v>
      </c>
      <c r="H107">
        <v>0</v>
      </c>
      <c r="I107">
        <v>0</v>
      </c>
      <c r="J107">
        <v>497357</v>
      </c>
      <c r="K107">
        <v>0</v>
      </c>
      <c r="L107">
        <v>0</v>
      </c>
      <c r="M107">
        <v>0</v>
      </c>
      <c r="N107">
        <v>2215</v>
      </c>
      <c r="O107">
        <v>0</v>
      </c>
      <c r="P107">
        <v>0</v>
      </c>
      <c r="Q107">
        <v>0</v>
      </c>
      <c r="R107">
        <v>46921</v>
      </c>
      <c r="S107">
        <v>0</v>
      </c>
      <c r="T107">
        <v>0</v>
      </c>
      <c r="U107">
        <v>0</v>
      </c>
    </row>
    <row r="108" spans="1:21" x14ac:dyDescent="0.25">
      <c r="A108" t="s">
        <v>211</v>
      </c>
      <c r="B108" t="s">
        <v>210</v>
      </c>
      <c r="C108">
        <v>1718027</v>
      </c>
      <c r="D108" s="11">
        <v>1100170136101</v>
      </c>
      <c r="E108" t="s">
        <v>83</v>
      </c>
      <c r="F108">
        <v>0</v>
      </c>
      <c r="G108">
        <v>0</v>
      </c>
      <c r="H108">
        <v>0</v>
      </c>
      <c r="I108">
        <v>0</v>
      </c>
      <c r="J108">
        <v>400192</v>
      </c>
      <c r="K108">
        <v>0</v>
      </c>
      <c r="L108">
        <v>0</v>
      </c>
      <c r="M108">
        <v>0</v>
      </c>
      <c r="N108">
        <v>2110</v>
      </c>
      <c r="O108">
        <v>0</v>
      </c>
      <c r="P108">
        <v>0</v>
      </c>
      <c r="Q108">
        <v>0</v>
      </c>
      <c r="R108">
        <v>37134</v>
      </c>
      <c r="S108">
        <v>0</v>
      </c>
      <c r="T108">
        <v>0</v>
      </c>
      <c r="U108">
        <v>0</v>
      </c>
    </row>
    <row r="109" spans="1:21" x14ac:dyDescent="0.25">
      <c r="A109" t="s">
        <v>212</v>
      </c>
      <c r="B109" t="s">
        <v>212</v>
      </c>
      <c r="C109">
        <v>1617016</v>
      </c>
      <c r="D109" s="11">
        <v>7100740134114</v>
      </c>
      <c r="E109" t="s">
        <v>96</v>
      </c>
      <c r="F109">
        <v>0</v>
      </c>
      <c r="G109">
        <v>0</v>
      </c>
      <c r="H109">
        <v>0</v>
      </c>
      <c r="I109">
        <v>0</v>
      </c>
      <c r="J109">
        <v>345413</v>
      </c>
      <c r="K109">
        <v>0</v>
      </c>
      <c r="L109">
        <v>-200</v>
      </c>
      <c r="M109">
        <v>0</v>
      </c>
      <c r="N109">
        <v>2164</v>
      </c>
      <c r="O109">
        <v>0</v>
      </c>
      <c r="P109">
        <v>0</v>
      </c>
      <c r="Q109">
        <v>0</v>
      </c>
      <c r="R109">
        <v>18377</v>
      </c>
      <c r="S109">
        <v>0</v>
      </c>
      <c r="T109">
        <v>0</v>
      </c>
      <c r="U109">
        <v>0</v>
      </c>
    </row>
    <row r="110" spans="1:21" x14ac:dyDescent="0.25">
      <c r="A110" t="s">
        <v>213</v>
      </c>
      <c r="B110" t="s">
        <v>214</v>
      </c>
      <c r="C110">
        <v>1819035</v>
      </c>
      <c r="D110" s="11">
        <v>4100410114991</v>
      </c>
      <c r="E110" t="s">
        <v>60</v>
      </c>
      <c r="F110">
        <v>0</v>
      </c>
      <c r="G110">
        <v>0</v>
      </c>
      <c r="H110">
        <v>0</v>
      </c>
      <c r="I110">
        <v>0</v>
      </c>
      <c r="J110">
        <v>667598</v>
      </c>
      <c r="K110">
        <v>0</v>
      </c>
      <c r="L110">
        <v>0</v>
      </c>
      <c r="M110">
        <v>0</v>
      </c>
      <c r="N110">
        <v>4168</v>
      </c>
      <c r="O110">
        <v>0</v>
      </c>
      <c r="P110">
        <v>0</v>
      </c>
      <c r="Q110">
        <v>0</v>
      </c>
      <c r="R110">
        <v>62769</v>
      </c>
      <c r="S110">
        <v>0</v>
      </c>
      <c r="T110">
        <v>0</v>
      </c>
      <c r="U110">
        <v>0</v>
      </c>
    </row>
    <row r="111" spans="1:21" x14ac:dyDescent="0.25">
      <c r="A111" t="s">
        <v>215</v>
      </c>
      <c r="B111" t="s">
        <v>215</v>
      </c>
      <c r="C111">
        <v>1920022</v>
      </c>
      <c r="D111" s="11">
        <v>9618380139006</v>
      </c>
      <c r="E111" t="s">
        <v>155</v>
      </c>
      <c r="F111">
        <v>0</v>
      </c>
      <c r="G111">
        <v>0</v>
      </c>
      <c r="H111">
        <v>0</v>
      </c>
      <c r="I111">
        <v>0</v>
      </c>
      <c r="J111">
        <v>2195416</v>
      </c>
      <c r="K111">
        <v>0</v>
      </c>
      <c r="L111">
        <v>0</v>
      </c>
      <c r="M111">
        <v>0</v>
      </c>
      <c r="N111">
        <v>12153</v>
      </c>
      <c r="O111">
        <v>0</v>
      </c>
      <c r="P111">
        <v>3500</v>
      </c>
      <c r="Q111">
        <v>106356</v>
      </c>
      <c r="R111">
        <v>161829</v>
      </c>
      <c r="S111">
        <v>0</v>
      </c>
      <c r="T111">
        <v>0</v>
      </c>
      <c r="U111">
        <v>0</v>
      </c>
    </row>
    <row r="112" spans="1:21" x14ac:dyDescent="0.25">
      <c r="A112" t="s">
        <v>216</v>
      </c>
      <c r="B112" t="s">
        <v>216</v>
      </c>
      <c r="C112">
        <v>2021024</v>
      </c>
      <c r="D112" s="11" t="s">
        <v>217</v>
      </c>
      <c r="E112" t="s">
        <v>125</v>
      </c>
      <c r="F112">
        <v>0</v>
      </c>
      <c r="G112">
        <v>0</v>
      </c>
      <c r="H112">
        <v>0</v>
      </c>
      <c r="I112">
        <v>0</v>
      </c>
      <c r="J112">
        <v>316484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30041</v>
      </c>
      <c r="S112">
        <v>0</v>
      </c>
      <c r="T112">
        <v>0</v>
      </c>
      <c r="U112">
        <v>0</v>
      </c>
    </row>
    <row r="113" spans="1:21" x14ac:dyDescent="0.25">
      <c r="A113" t="s">
        <v>218</v>
      </c>
      <c r="B113" t="s">
        <v>219</v>
      </c>
      <c r="C113">
        <v>1516014</v>
      </c>
      <c r="D113" s="11">
        <v>19768690131128</v>
      </c>
      <c r="E113" t="s">
        <v>55</v>
      </c>
      <c r="F113">
        <v>0</v>
      </c>
      <c r="G113">
        <v>0</v>
      </c>
      <c r="H113">
        <v>0</v>
      </c>
      <c r="I113">
        <v>0</v>
      </c>
      <c r="J113">
        <v>439126</v>
      </c>
      <c r="K113">
        <v>0</v>
      </c>
      <c r="L113">
        <v>-78</v>
      </c>
      <c r="M113">
        <v>0</v>
      </c>
      <c r="N113">
        <v>2345</v>
      </c>
      <c r="O113">
        <v>0</v>
      </c>
      <c r="P113">
        <v>0</v>
      </c>
      <c r="Q113">
        <v>0</v>
      </c>
      <c r="R113">
        <v>28831</v>
      </c>
      <c r="S113">
        <v>0</v>
      </c>
      <c r="T113">
        <v>0</v>
      </c>
      <c r="U113">
        <v>0</v>
      </c>
    </row>
    <row r="114" spans="1:21" x14ac:dyDescent="0.25">
      <c r="A114" t="s">
        <v>220</v>
      </c>
      <c r="B114" t="s">
        <v>219</v>
      </c>
      <c r="C114">
        <v>2122004</v>
      </c>
      <c r="D114" s="11" t="s">
        <v>221</v>
      </c>
      <c r="E114" t="s">
        <v>58</v>
      </c>
      <c r="F114">
        <v>0</v>
      </c>
      <c r="G114">
        <v>0</v>
      </c>
      <c r="H114">
        <v>0</v>
      </c>
      <c r="I114">
        <v>0</v>
      </c>
      <c r="J114">
        <v>613071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44916</v>
      </c>
      <c r="S114">
        <v>0</v>
      </c>
      <c r="T114">
        <v>0</v>
      </c>
      <c r="U114">
        <v>0</v>
      </c>
    </row>
    <row r="115" spans="1:21" x14ac:dyDescent="0.25">
      <c r="A115" t="s">
        <v>222</v>
      </c>
      <c r="B115" t="s">
        <v>219</v>
      </c>
      <c r="C115">
        <v>2021012</v>
      </c>
      <c r="D115" s="11" t="s">
        <v>223</v>
      </c>
      <c r="E115" t="s">
        <v>125</v>
      </c>
      <c r="F115">
        <v>0</v>
      </c>
      <c r="G115">
        <v>0</v>
      </c>
      <c r="H115">
        <v>0</v>
      </c>
      <c r="I115">
        <v>0</v>
      </c>
      <c r="J115">
        <v>456688</v>
      </c>
      <c r="K115">
        <v>0</v>
      </c>
      <c r="L115">
        <v>644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29049</v>
      </c>
      <c r="S115">
        <v>0</v>
      </c>
      <c r="T115">
        <v>0</v>
      </c>
      <c r="U115">
        <v>0</v>
      </c>
    </row>
    <row r="116" spans="1:21" x14ac:dyDescent="0.25">
      <c r="A116" t="s">
        <v>224</v>
      </c>
      <c r="B116" t="s">
        <v>219</v>
      </c>
      <c r="C116">
        <v>1617018</v>
      </c>
      <c r="D116" s="11">
        <v>19768690119016</v>
      </c>
      <c r="E116" t="s">
        <v>96</v>
      </c>
      <c r="F116">
        <v>0</v>
      </c>
      <c r="G116">
        <v>0</v>
      </c>
      <c r="H116">
        <v>0</v>
      </c>
      <c r="I116">
        <v>0</v>
      </c>
      <c r="J116">
        <v>441873</v>
      </c>
      <c r="K116">
        <v>0</v>
      </c>
      <c r="L116">
        <v>0</v>
      </c>
      <c r="M116">
        <v>0</v>
      </c>
      <c r="N116">
        <v>2793</v>
      </c>
      <c r="O116">
        <v>0</v>
      </c>
      <c r="P116">
        <v>0</v>
      </c>
      <c r="Q116">
        <v>0</v>
      </c>
      <c r="R116">
        <v>30256</v>
      </c>
      <c r="S116">
        <v>0</v>
      </c>
      <c r="T116">
        <v>0</v>
      </c>
      <c r="U116">
        <v>0</v>
      </c>
    </row>
    <row r="117" spans="1:21" x14ac:dyDescent="0.25">
      <c r="A117" t="s">
        <v>225</v>
      </c>
      <c r="B117" t="s">
        <v>225</v>
      </c>
      <c r="C117">
        <v>910009</v>
      </c>
      <c r="D117" s="11">
        <v>37683386039457</v>
      </c>
      <c r="E117" t="s">
        <v>102</v>
      </c>
      <c r="F117">
        <v>0</v>
      </c>
      <c r="G117">
        <v>0</v>
      </c>
      <c r="H117">
        <v>0</v>
      </c>
      <c r="I117">
        <v>0</v>
      </c>
      <c r="J117">
        <v>482825</v>
      </c>
      <c r="K117">
        <v>0</v>
      </c>
      <c r="L117">
        <v>-2703</v>
      </c>
      <c r="M117">
        <v>0</v>
      </c>
      <c r="N117">
        <v>3049</v>
      </c>
      <c r="O117">
        <v>0</v>
      </c>
      <c r="P117">
        <v>0</v>
      </c>
      <c r="Q117">
        <v>0</v>
      </c>
      <c r="R117">
        <v>24406</v>
      </c>
      <c r="S117">
        <v>0</v>
      </c>
      <c r="T117">
        <v>0</v>
      </c>
      <c r="U117">
        <v>0</v>
      </c>
    </row>
    <row r="118" spans="1:21" x14ac:dyDescent="0.25">
      <c r="A118" t="s">
        <v>226</v>
      </c>
      <c r="B118" t="s">
        <v>227</v>
      </c>
      <c r="C118">
        <v>1617019</v>
      </c>
      <c r="D118" s="11">
        <v>39686276119309</v>
      </c>
      <c r="E118" t="s">
        <v>96</v>
      </c>
      <c r="F118">
        <v>0</v>
      </c>
      <c r="G118">
        <v>0</v>
      </c>
      <c r="H118">
        <v>0</v>
      </c>
      <c r="I118">
        <v>0</v>
      </c>
      <c r="J118">
        <v>628299</v>
      </c>
      <c r="K118">
        <v>0</v>
      </c>
      <c r="L118">
        <v>0</v>
      </c>
      <c r="M118">
        <v>0</v>
      </c>
      <c r="N118">
        <v>3540</v>
      </c>
      <c r="O118">
        <v>0</v>
      </c>
      <c r="P118">
        <v>799</v>
      </c>
      <c r="Q118">
        <v>27609</v>
      </c>
      <c r="R118">
        <v>57758</v>
      </c>
      <c r="S118">
        <v>0</v>
      </c>
      <c r="T118">
        <v>0</v>
      </c>
      <c r="U118">
        <v>0</v>
      </c>
    </row>
    <row r="119" spans="1:21" x14ac:dyDescent="0.25">
      <c r="A119" t="s">
        <v>228</v>
      </c>
      <c r="B119" t="s">
        <v>227</v>
      </c>
      <c r="C119">
        <v>1718033</v>
      </c>
      <c r="D119" s="11">
        <v>39686270136135</v>
      </c>
      <c r="E119" t="s">
        <v>83</v>
      </c>
      <c r="F119">
        <v>0</v>
      </c>
      <c r="G119">
        <v>0</v>
      </c>
      <c r="H119">
        <v>0</v>
      </c>
      <c r="I119">
        <v>0</v>
      </c>
      <c r="J119">
        <v>203781</v>
      </c>
      <c r="K119">
        <v>0</v>
      </c>
      <c r="L119">
        <v>322</v>
      </c>
      <c r="M119">
        <v>0</v>
      </c>
      <c r="N119">
        <v>802</v>
      </c>
      <c r="O119">
        <v>0</v>
      </c>
      <c r="P119">
        <v>274</v>
      </c>
      <c r="Q119">
        <v>2255</v>
      </c>
      <c r="R119">
        <v>19207</v>
      </c>
      <c r="S119">
        <v>0</v>
      </c>
      <c r="T119">
        <v>0</v>
      </c>
      <c r="U119">
        <v>0</v>
      </c>
    </row>
    <row r="120" spans="1:21" x14ac:dyDescent="0.25">
      <c r="A120" t="s">
        <v>229</v>
      </c>
      <c r="B120" t="s">
        <v>227</v>
      </c>
      <c r="C120">
        <v>1415013</v>
      </c>
      <c r="D120" s="11">
        <v>39686270129890</v>
      </c>
      <c r="E120" t="s">
        <v>53</v>
      </c>
      <c r="F120">
        <v>0</v>
      </c>
      <c r="G120">
        <v>0</v>
      </c>
      <c r="H120">
        <v>0</v>
      </c>
      <c r="I120">
        <v>0</v>
      </c>
      <c r="J120">
        <v>241750</v>
      </c>
      <c r="K120">
        <v>0</v>
      </c>
      <c r="L120">
        <v>0</v>
      </c>
      <c r="M120">
        <v>0</v>
      </c>
      <c r="N120">
        <v>1202</v>
      </c>
      <c r="O120">
        <v>0</v>
      </c>
      <c r="P120">
        <v>1116</v>
      </c>
      <c r="Q120">
        <v>6342</v>
      </c>
      <c r="R120">
        <v>19135</v>
      </c>
      <c r="S120">
        <v>0</v>
      </c>
      <c r="T120">
        <v>0</v>
      </c>
      <c r="U120">
        <v>0</v>
      </c>
    </row>
    <row r="121" spans="1:21" x14ac:dyDescent="0.25">
      <c r="A121" t="s">
        <v>230</v>
      </c>
      <c r="B121" t="s">
        <v>227</v>
      </c>
      <c r="C121">
        <v>1718034</v>
      </c>
      <c r="D121" s="11">
        <v>39686270136028</v>
      </c>
      <c r="E121" t="s">
        <v>83</v>
      </c>
      <c r="F121">
        <v>0</v>
      </c>
      <c r="G121">
        <v>0</v>
      </c>
      <c r="H121">
        <v>0</v>
      </c>
      <c r="I121">
        <v>0</v>
      </c>
      <c r="J121">
        <v>180216</v>
      </c>
      <c r="K121">
        <v>0</v>
      </c>
      <c r="L121">
        <v>0</v>
      </c>
      <c r="M121">
        <v>0</v>
      </c>
      <c r="N121">
        <v>1137</v>
      </c>
      <c r="O121">
        <v>0</v>
      </c>
      <c r="P121">
        <v>133</v>
      </c>
      <c r="Q121">
        <v>1454</v>
      </c>
      <c r="R121">
        <v>9631</v>
      </c>
      <c r="S121">
        <v>0</v>
      </c>
      <c r="T121">
        <v>0</v>
      </c>
      <c r="U121">
        <v>0</v>
      </c>
    </row>
    <row r="122" spans="1:21" x14ac:dyDescent="0.25">
      <c r="A122" t="s">
        <v>231</v>
      </c>
      <c r="B122" t="s">
        <v>227</v>
      </c>
      <c r="C122">
        <v>1617027</v>
      </c>
      <c r="D122" s="11">
        <v>39686270117796</v>
      </c>
      <c r="E122" t="s">
        <v>96</v>
      </c>
      <c r="F122">
        <v>0</v>
      </c>
      <c r="G122">
        <v>0</v>
      </c>
      <c r="H122">
        <v>0</v>
      </c>
      <c r="I122">
        <v>0</v>
      </c>
      <c r="J122">
        <v>176084</v>
      </c>
      <c r="K122">
        <v>0</v>
      </c>
      <c r="L122">
        <v>0</v>
      </c>
      <c r="M122">
        <v>0</v>
      </c>
      <c r="N122">
        <v>1113</v>
      </c>
      <c r="O122">
        <v>0</v>
      </c>
      <c r="P122">
        <v>1013</v>
      </c>
      <c r="Q122">
        <v>7640</v>
      </c>
      <c r="R122">
        <v>16350</v>
      </c>
      <c r="S122">
        <v>0</v>
      </c>
      <c r="T122">
        <v>0</v>
      </c>
      <c r="U122">
        <v>0</v>
      </c>
    </row>
    <row r="123" spans="1:21" x14ac:dyDescent="0.25">
      <c r="A123" t="s">
        <v>232</v>
      </c>
      <c r="B123" t="s">
        <v>232</v>
      </c>
      <c r="C123">
        <v>1011023</v>
      </c>
      <c r="D123" s="11">
        <v>48705320122267</v>
      </c>
      <c r="E123" t="s">
        <v>76</v>
      </c>
      <c r="F123">
        <v>0</v>
      </c>
      <c r="G123">
        <v>0</v>
      </c>
      <c r="H123">
        <v>0</v>
      </c>
      <c r="I123">
        <v>0</v>
      </c>
      <c r="J123">
        <v>338431</v>
      </c>
      <c r="K123">
        <v>0</v>
      </c>
      <c r="L123">
        <v>0</v>
      </c>
      <c r="M123">
        <v>0</v>
      </c>
      <c r="N123">
        <v>2078</v>
      </c>
      <c r="O123">
        <v>0</v>
      </c>
      <c r="P123">
        <v>0</v>
      </c>
      <c r="Q123">
        <v>0</v>
      </c>
      <c r="R123">
        <v>24819</v>
      </c>
      <c r="S123">
        <v>0</v>
      </c>
      <c r="T123">
        <v>0</v>
      </c>
      <c r="U123">
        <v>0</v>
      </c>
    </row>
    <row r="124" spans="1:21" x14ac:dyDescent="0.25">
      <c r="A124" t="s">
        <v>233</v>
      </c>
      <c r="B124" t="s">
        <v>233</v>
      </c>
      <c r="C124">
        <v>1819089</v>
      </c>
      <c r="D124" s="11">
        <v>37103710138594</v>
      </c>
      <c r="E124" t="s">
        <v>60</v>
      </c>
      <c r="F124">
        <v>0</v>
      </c>
      <c r="G124">
        <v>0</v>
      </c>
      <c r="H124">
        <v>0</v>
      </c>
      <c r="I124">
        <v>0</v>
      </c>
      <c r="J124">
        <v>193282</v>
      </c>
      <c r="K124">
        <v>0</v>
      </c>
      <c r="L124">
        <v>0</v>
      </c>
      <c r="M124">
        <v>0</v>
      </c>
      <c r="N124">
        <v>1222</v>
      </c>
      <c r="O124">
        <v>0</v>
      </c>
      <c r="P124">
        <v>0</v>
      </c>
      <c r="Q124">
        <v>0</v>
      </c>
      <c r="R124">
        <v>16270</v>
      </c>
      <c r="S124">
        <v>0</v>
      </c>
      <c r="T124">
        <v>0</v>
      </c>
      <c r="U124">
        <v>0</v>
      </c>
    </row>
    <row r="125" spans="1:21" x14ac:dyDescent="0.25">
      <c r="A125" t="s">
        <v>234</v>
      </c>
      <c r="B125" t="s">
        <v>234</v>
      </c>
      <c r="C125">
        <v>1415015</v>
      </c>
      <c r="D125" s="11">
        <v>37683380127647</v>
      </c>
      <c r="E125" t="s">
        <v>53</v>
      </c>
      <c r="F125">
        <v>0</v>
      </c>
      <c r="G125">
        <v>0</v>
      </c>
      <c r="H125">
        <v>0</v>
      </c>
      <c r="I125">
        <v>0</v>
      </c>
      <c r="J125">
        <v>312205</v>
      </c>
      <c r="K125">
        <v>0</v>
      </c>
      <c r="L125">
        <v>-14</v>
      </c>
      <c r="M125">
        <v>0</v>
      </c>
      <c r="N125">
        <v>1927</v>
      </c>
      <c r="O125">
        <v>0</v>
      </c>
      <c r="P125">
        <v>0</v>
      </c>
      <c r="Q125">
        <v>0</v>
      </c>
      <c r="R125">
        <v>20433</v>
      </c>
      <c r="S125">
        <v>0</v>
      </c>
      <c r="T125">
        <v>0</v>
      </c>
      <c r="U125">
        <v>0</v>
      </c>
    </row>
    <row r="126" spans="1:21" x14ac:dyDescent="0.25">
      <c r="A126" t="s">
        <v>235</v>
      </c>
      <c r="B126" t="s">
        <v>235</v>
      </c>
      <c r="C126">
        <v>1415016</v>
      </c>
      <c r="D126" s="11">
        <v>1612590129932</v>
      </c>
      <c r="E126" t="s">
        <v>53</v>
      </c>
      <c r="F126">
        <v>0</v>
      </c>
      <c r="G126">
        <v>0</v>
      </c>
      <c r="H126">
        <v>0</v>
      </c>
      <c r="I126">
        <v>0</v>
      </c>
      <c r="J126">
        <v>472851</v>
      </c>
      <c r="K126">
        <v>0</v>
      </c>
      <c r="L126">
        <v>-265</v>
      </c>
      <c r="M126">
        <v>0</v>
      </c>
      <c r="N126">
        <v>2968</v>
      </c>
      <c r="O126">
        <v>0</v>
      </c>
      <c r="P126">
        <v>15405</v>
      </c>
      <c r="Q126">
        <v>0</v>
      </c>
      <c r="R126">
        <v>29146</v>
      </c>
      <c r="S126">
        <v>0</v>
      </c>
      <c r="T126">
        <v>0</v>
      </c>
      <c r="U126">
        <v>0</v>
      </c>
    </row>
    <row r="127" spans="1:21" x14ac:dyDescent="0.25">
      <c r="A127" t="s">
        <v>236</v>
      </c>
      <c r="B127" t="s">
        <v>237</v>
      </c>
      <c r="C127">
        <v>1617004</v>
      </c>
      <c r="D127" s="11">
        <v>30103060133983</v>
      </c>
      <c r="E127" t="s">
        <v>96</v>
      </c>
      <c r="F127">
        <v>0</v>
      </c>
      <c r="G127">
        <v>0</v>
      </c>
      <c r="H127">
        <v>0</v>
      </c>
      <c r="I127">
        <v>0</v>
      </c>
      <c r="J127">
        <v>276196</v>
      </c>
      <c r="K127">
        <v>0</v>
      </c>
      <c r="L127">
        <v>5119</v>
      </c>
      <c r="M127">
        <v>0</v>
      </c>
      <c r="N127">
        <v>1556</v>
      </c>
      <c r="O127">
        <v>0</v>
      </c>
      <c r="P127">
        <v>0</v>
      </c>
      <c r="Q127">
        <v>0</v>
      </c>
      <c r="R127">
        <v>20256</v>
      </c>
      <c r="S127">
        <v>0</v>
      </c>
      <c r="T127">
        <v>0</v>
      </c>
      <c r="U127">
        <v>0</v>
      </c>
    </row>
    <row r="128" spans="1:21" x14ac:dyDescent="0.25">
      <c r="A128" t="s">
        <v>238</v>
      </c>
      <c r="B128" t="s">
        <v>239</v>
      </c>
      <c r="C128">
        <v>1213006</v>
      </c>
      <c r="D128" s="11">
        <v>1612590111476</v>
      </c>
      <c r="E128" t="s">
        <v>49</v>
      </c>
      <c r="F128">
        <v>0</v>
      </c>
      <c r="G128">
        <v>0</v>
      </c>
      <c r="H128">
        <v>0</v>
      </c>
      <c r="I128">
        <v>0</v>
      </c>
      <c r="J128">
        <v>486042</v>
      </c>
      <c r="K128">
        <v>0</v>
      </c>
      <c r="L128">
        <v>29</v>
      </c>
      <c r="M128">
        <v>0</v>
      </c>
      <c r="N128">
        <v>3071</v>
      </c>
      <c r="O128">
        <v>0</v>
      </c>
      <c r="P128">
        <v>7927</v>
      </c>
      <c r="Q128">
        <v>35491</v>
      </c>
      <c r="R128">
        <v>38680</v>
      </c>
      <c r="S128">
        <v>0</v>
      </c>
      <c r="T128">
        <v>0</v>
      </c>
      <c r="U128">
        <v>0</v>
      </c>
    </row>
    <row r="129" spans="1:21" x14ac:dyDescent="0.25">
      <c r="A129" t="s">
        <v>240</v>
      </c>
      <c r="B129" t="s">
        <v>239</v>
      </c>
      <c r="C129">
        <v>1213007</v>
      </c>
      <c r="D129" s="11">
        <v>1612596118608</v>
      </c>
      <c r="E129" t="s">
        <v>49</v>
      </c>
      <c r="F129">
        <v>0</v>
      </c>
      <c r="G129">
        <v>0</v>
      </c>
      <c r="H129">
        <v>0</v>
      </c>
      <c r="I129">
        <v>0</v>
      </c>
      <c r="J129">
        <v>376442</v>
      </c>
      <c r="K129">
        <v>0</v>
      </c>
      <c r="L129">
        <v>92</v>
      </c>
      <c r="M129">
        <v>0</v>
      </c>
      <c r="N129">
        <v>2380</v>
      </c>
      <c r="O129">
        <v>0</v>
      </c>
      <c r="P129">
        <v>7777</v>
      </c>
      <c r="Q129">
        <v>34821</v>
      </c>
      <c r="R129">
        <v>33891</v>
      </c>
      <c r="S129">
        <v>0</v>
      </c>
      <c r="T129">
        <v>0</v>
      </c>
      <c r="U129">
        <v>0</v>
      </c>
    </row>
    <row r="130" spans="1:21" x14ac:dyDescent="0.25">
      <c r="A130" t="s">
        <v>241</v>
      </c>
      <c r="B130" t="s">
        <v>239</v>
      </c>
      <c r="C130">
        <v>1112006</v>
      </c>
      <c r="D130" s="11">
        <v>1100176001788</v>
      </c>
      <c r="E130" t="s">
        <v>51</v>
      </c>
      <c r="F130">
        <v>0</v>
      </c>
      <c r="G130">
        <v>0</v>
      </c>
      <c r="H130">
        <v>0</v>
      </c>
      <c r="I130">
        <v>0</v>
      </c>
      <c r="J130">
        <v>441115</v>
      </c>
      <c r="K130">
        <v>0</v>
      </c>
      <c r="L130">
        <v>0</v>
      </c>
      <c r="M130">
        <v>0</v>
      </c>
      <c r="N130">
        <v>2787</v>
      </c>
      <c r="O130">
        <v>0</v>
      </c>
      <c r="P130">
        <v>3914</v>
      </c>
      <c r="Q130">
        <v>36830</v>
      </c>
      <c r="R130">
        <v>33284</v>
      </c>
      <c r="S130">
        <v>0</v>
      </c>
      <c r="T130">
        <v>0</v>
      </c>
      <c r="U130">
        <v>0</v>
      </c>
    </row>
    <row r="131" spans="1:21" x14ac:dyDescent="0.25">
      <c r="A131" t="s">
        <v>242</v>
      </c>
      <c r="B131" t="s">
        <v>239</v>
      </c>
      <c r="C131">
        <v>1819084</v>
      </c>
      <c r="D131" s="11">
        <v>1771800138289</v>
      </c>
      <c r="E131" t="s">
        <v>60</v>
      </c>
      <c r="F131">
        <v>0</v>
      </c>
      <c r="G131">
        <v>0</v>
      </c>
      <c r="H131">
        <v>0</v>
      </c>
      <c r="I131">
        <v>0</v>
      </c>
      <c r="J131">
        <v>202814</v>
      </c>
      <c r="K131">
        <v>0</v>
      </c>
      <c r="L131">
        <v>-64</v>
      </c>
      <c r="M131">
        <v>0</v>
      </c>
      <c r="N131">
        <v>476</v>
      </c>
      <c r="O131">
        <v>0</v>
      </c>
      <c r="P131">
        <v>0</v>
      </c>
      <c r="Q131">
        <v>17411</v>
      </c>
      <c r="R131">
        <v>19121</v>
      </c>
      <c r="S131">
        <v>0</v>
      </c>
      <c r="T131">
        <v>0</v>
      </c>
      <c r="U131">
        <v>0</v>
      </c>
    </row>
    <row r="132" spans="1:21" x14ac:dyDescent="0.25">
      <c r="A132" t="s">
        <v>243</v>
      </c>
      <c r="B132" t="s">
        <v>239</v>
      </c>
      <c r="C132">
        <v>1213008</v>
      </c>
      <c r="D132" s="11">
        <v>1100176002000</v>
      </c>
      <c r="E132" t="s">
        <v>49</v>
      </c>
      <c r="F132">
        <v>0</v>
      </c>
      <c r="G132">
        <v>0</v>
      </c>
      <c r="H132">
        <v>0</v>
      </c>
      <c r="I132">
        <v>0</v>
      </c>
      <c r="J132">
        <v>365625</v>
      </c>
      <c r="K132">
        <v>0</v>
      </c>
      <c r="L132">
        <v>-14</v>
      </c>
      <c r="M132">
        <v>0</v>
      </c>
      <c r="N132">
        <v>2311</v>
      </c>
      <c r="O132">
        <v>0</v>
      </c>
      <c r="P132">
        <v>7174</v>
      </c>
      <c r="Q132">
        <v>41517</v>
      </c>
      <c r="R132">
        <v>32406</v>
      </c>
      <c r="S132">
        <v>0</v>
      </c>
      <c r="T132">
        <v>0</v>
      </c>
      <c r="U132">
        <v>0</v>
      </c>
    </row>
    <row r="133" spans="1:21" x14ac:dyDescent="0.25">
      <c r="A133" t="s">
        <v>244</v>
      </c>
      <c r="B133" t="s">
        <v>239</v>
      </c>
      <c r="C133">
        <v>1213009</v>
      </c>
      <c r="D133" s="11">
        <v>1612590115592</v>
      </c>
      <c r="E133" t="s">
        <v>49</v>
      </c>
      <c r="F133">
        <v>0</v>
      </c>
      <c r="G133">
        <v>0</v>
      </c>
      <c r="H133">
        <v>0</v>
      </c>
      <c r="I133">
        <v>0</v>
      </c>
      <c r="J133">
        <v>318881</v>
      </c>
      <c r="K133">
        <v>0</v>
      </c>
      <c r="L133">
        <v>15</v>
      </c>
      <c r="M133">
        <v>0</v>
      </c>
      <c r="N133">
        <v>2015</v>
      </c>
      <c r="O133">
        <v>0</v>
      </c>
      <c r="P133">
        <v>2993</v>
      </c>
      <c r="Q133">
        <v>24776</v>
      </c>
      <c r="R133">
        <v>25167</v>
      </c>
      <c r="S133">
        <v>0</v>
      </c>
      <c r="T133">
        <v>0</v>
      </c>
      <c r="U133">
        <v>0</v>
      </c>
    </row>
    <row r="134" spans="1:21" x14ac:dyDescent="0.25">
      <c r="A134" t="s">
        <v>245</v>
      </c>
      <c r="B134" t="s">
        <v>246</v>
      </c>
      <c r="C134">
        <v>1516015</v>
      </c>
      <c r="D134" s="11">
        <v>39686270132050</v>
      </c>
      <c r="E134" t="s">
        <v>55</v>
      </c>
      <c r="F134">
        <v>0</v>
      </c>
      <c r="G134">
        <v>0</v>
      </c>
      <c r="H134">
        <v>0</v>
      </c>
      <c r="I134">
        <v>0</v>
      </c>
      <c r="J134">
        <v>184214</v>
      </c>
      <c r="K134">
        <v>0</v>
      </c>
      <c r="L134">
        <v>0</v>
      </c>
      <c r="M134">
        <v>0</v>
      </c>
      <c r="N134">
        <v>1202</v>
      </c>
      <c r="O134">
        <v>0</v>
      </c>
      <c r="P134">
        <v>0</v>
      </c>
      <c r="Q134">
        <v>23717</v>
      </c>
      <c r="R134">
        <v>13907</v>
      </c>
      <c r="S134">
        <v>0</v>
      </c>
      <c r="T134">
        <v>0</v>
      </c>
      <c r="U134">
        <v>0</v>
      </c>
    </row>
    <row r="135" spans="1:21" x14ac:dyDescent="0.25">
      <c r="A135" t="s">
        <v>247</v>
      </c>
      <c r="B135" t="s">
        <v>247</v>
      </c>
      <c r="C135">
        <v>1617005</v>
      </c>
      <c r="D135" s="11">
        <v>30666216094874</v>
      </c>
      <c r="E135" t="s">
        <v>96</v>
      </c>
      <c r="F135">
        <v>0</v>
      </c>
      <c r="G135">
        <v>0</v>
      </c>
      <c r="H135">
        <v>0</v>
      </c>
      <c r="I135">
        <v>0</v>
      </c>
      <c r="J135">
        <v>920189</v>
      </c>
      <c r="K135">
        <v>0</v>
      </c>
      <c r="L135">
        <v>308</v>
      </c>
      <c r="M135">
        <v>0</v>
      </c>
      <c r="N135">
        <v>5815</v>
      </c>
      <c r="O135">
        <v>0</v>
      </c>
      <c r="P135">
        <v>0</v>
      </c>
      <c r="Q135">
        <v>0</v>
      </c>
      <c r="R135">
        <v>61165</v>
      </c>
      <c r="S135">
        <v>0</v>
      </c>
      <c r="T135">
        <v>0</v>
      </c>
      <c r="U135">
        <v>0</v>
      </c>
    </row>
    <row r="136" spans="1:21" x14ac:dyDescent="0.25">
      <c r="A136" t="s">
        <v>248</v>
      </c>
      <c r="B136" t="s">
        <v>248</v>
      </c>
      <c r="C136">
        <v>2021026</v>
      </c>
      <c r="D136" s="11" t="s">
        <v>249</v>
      </c>
      <c r="E136" t="s">
        <v>125</v>
      </c>
      <c r="F136">
        <v>0</v>
      </c>
      <c r="G136">
        <v>0</v>
      </c>
      <c r="H136">
        <v>0</v>
      </c>
      <c r="I136">
        <v>0</v>
      </c>
      <c r="J136">
        <v>707646</v>
      </c>
      <c r="K136">
        <v>0</v>
      </c>
      <c r="L136">
        <v>123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52221</v>
      </c>
      <c r="S136">
        <v>0</v>
      </c>
      <c r="T136">
        <v>0</v>
      </c>
      <c r="U136">
        <v>0</v>
      </c>
    </row>
    <row r="137" spans="1:21" x14ac:dyDescent="0.25">
      <c r="A137" t="s">
        <v>250</v>
      </c>
      <c r="B137" t="s">
        <v>250</v>
      </c>
      <c r="C137">
        <v>1011024</v>
      </c>
      <c r="D137" s="11">
        <v>54105466119291</v>
      </c>
      <c r="E137" t="s">
        <v>76</v>
      </c>
      <c r="F137">
        <v>0</v>
      </c>
      <c r="G137">
        <v>0</v>
      </c>
      <c r="H137">
        <v>0</v>
      </c>
      <c r="I137">
        <v>0</v>
      </c>
      <c r="J137">
        <v>303709</v>
      </c>
      <c r="K137">
        <v>0</v>
      </c>
      <c r="L137">
        <v>-1752</v>
      </c>
      <c r="M137">
        <v>0</v>
      </c>
      <c r="N137">
        <v>1426</v>
      </c>
      <c r="O137">
        <v>0</v>
      </c>
      <c r="P137">
        <v>0</v>
      </c>
      <c r="Q137">
        <v>0</v>
      </c>
      <c r="R137">
        <v>22274</v>
      </c>
      <c r="S137">
        <v>0</v>
      </c>
      <c r="T137">
        <v>0</v>
      </c>
      <c r="U137">
        <v>0</v>
      </c>
    </row>
    <row r="138" spans="1:21" x14ac:dyDescent="0.25">
      <c r="A138" t="s">
        <v>251</v>
      </c>
      <c r="B138" t="s">
        <v>252</v>
      </c>
      <c r="C138">
        <v>1819056</v>
      </c>
      <c r="D138" s="11">
        <v>37103710137695</v>
      </c>
      <c r="E138" t="s">
        <v>60</v>
      </c>
      <c r="F138">
        <v>0</v>
      </c>
      <c r="G138">
        <v>0</v>
      </c>
      <c r="H138">
        <v>0</v>
      </c>
      <c r="I138">
        <v>0</v>
      </c>
      <c r="J138">
        <v>599206</v>
      </c>
      <c r="K138">
        <v>0</v>
      </c>
      <c r="L138">
        <v>0</v>
      </c>
      <c r="M138">
        <v>0</v>
      </c>
      <c r="N138">
        <v>3758</v>
      </c>
      <c r="O138">
        <v>0</v>
      </c>
      <c r="P138">
        <v>16303</v>
      </c>
      <c r="Q138">
        <v>53644</v>
      </c>
      <c r="R138">
        <v>43931</v>
      </c>
      <c r="S138">
        <v>0</v>
      </c>
      <c r="T138">
        <v>0</v>
      </c>
      <c r="U138">
        <v>0</v>
      </c>
    </row>
    <row r="139" spans="1:21" x14ac:dyDescent="0.25">
      <c r="A139" t="s">
        <v>253</v>
      </c>
      <c r="B139" t="s">
        <v>252</v>
      </c>
      <c r="C139">
        <v>1819058</v>
      </c>
      <c r="D139" s="11">
        <v>37103710137752</v>
      </c>
      <c r="E139" t="s">
        <v>60</v>
      </c>
      <c r="F139">
        <v>0</v>
      </c>
      <c r="G139">
        <v>0</v>
      </c>
      <c r="H139">
        <v>0</v>
      </c>
      <c r="I139">
        <v>0</v>
      </c>
      <c r="J139">
        <v>403384</v>
      </c>
      <c r="K139">
        <v>0</v>
      </c>
      <c r="L139">
        <v>0</v>
      </c>
      <c r="M139">
        <v>0</v>
      </c>
      <c r="N139">
        <v>2334</v>
      </c>
      <c r="O139">
        <v>0</v>
      </c>
      <c r="P139">
        <v>12713</v>
      </c>
      <c r="Q139">
        <v>56919</v>
      </c>
      <c r="R139">
        <v>26986</v>
      </c>
      <c r="S139">
        <v>0</v>
      </c>
      <c r="T139">
        <v>0</v>
      </c>
      <c r="U139">
        <v>0</v>
      </c>
    </row>
    <row r="140" spans="1:21" x14ac:dyDescent="0.25">
      <c r="A140" t="s">
        <v>254</v>
      </c>
      <c r="B140" t="s">
        <v>254</v>
      </c>
      <c r="C140">
        <v>1415018</v>
      </c>
      <c r="D140" s="11">
        <v>37683380129395</v>
      </c>
      <c r="E140" t="s">
        <v>53</v>
      </c>
      <c r="F140">
        <v>0</v>
      </c>
      <c r="G140">
        <v>0</v>
      </c>
      <c r="H140">
        <v>0</v>
      </c>
      <c r="I140">
        <v>0</v>
      </c>
      <c r="J140">
        <v>346409</v>
      </c>
      <c r="K140">
        <v>0</v>
      </c>
      <c r="L140">
        <v>36</v>
      </c>
      <c r="M140">
        <v>0</v>
      </c>
      <c r="N140">
        <v>1553</v>
      </c>
      <c r="O140">
        <v>0</v>
      </c>
      <c r="P140">
        <v>5925</v>
      </c>
      <c r="Q140">
        <v>23128</v>
      </c>
      <c r="R140">
        <v>32671</v>
      </c>
      <c r="S140">
        <v>0</v>
      </c>
      <c r="T140">
        <v>0</v>
      </c>
      <c r="U140">
        <v>0</v>
      </c>
    </row>
    <row r="141" spans="1:21" x14ac:dyDescent="0.25">
      <c r="A141" t="s">
        <v>255</v>
      </c>
      <c r="B141" t="s">
        <v>256</v>
      </c>
      <c r="C141">
        <v>2122020</v>
      </c>
      <c r="D141" s="11" t="s">
        <v>257</v>
      </c>
      <c r="E141" t="s">
        <v>58</v>
      </c>
      <c r="F141">
        <v>0</v>
      </c>
      <c r="G141">
        <v>0</v>
      </c>
      <c r="H141">
        <v>0</v>
      </c>
      <c r="I141">
        <v>0</v>
      </c>
      <c r="J141">
        <v>723557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53920</v>
      </c>
      <c r="S141">
        <v>0</v>
      </c>
      <c r="T141">
        <v>0</v>
      </c>
      <c r="U141">
        <v>0</v>
      </c>
    </row>
    <row r="142" spans="1:21" x14ac:dyDescent="0.25">
      <c r="A142" t="s">
        <v>258</v>
      </c>
      <c r="B142" t="s">
        <v>259</v>
      </c>
      <c r="C142">
        <v>1920032</v>
      </c>
      <c r="D142" s="11">
        <v>48104880139030</v>
      </c>
      <c r="E142" t="s">
        <v>155</v>
      </c>
      <c r="F142">
        <v>0</v>
      </c>
      <c r="G142">
        <v>0</v>
      </c>
      <c r="H142">
        <v>0</v>
      </c>
      <c r="I142">
        <v>0</v>
      </c>
      <c r="J142">
        <v>456694</v>
      </c>
      <c r="K142">
        <v>0</v>
      </c>
      <c r="L142">
        <v>-22</v>
      </c>
      <c r="M142">
        <v>0</v>
      </c>
      <c r="N142">
        <v>2054</v>
      </c>
      <c r="O142">
        <v>0</v>
      </c>
      <c r="P142">
        <v>0</v>
      </c>
      <c r="Q142">
        <v>0</v>
      </c>
      <c r="R142">
        <v>43349</v>
      </c>
      <c r="S142">
        <v>0</v>
      </c>
      <c r="T142">
        <v>0</v>
      </c>
      <c r="U142">
        <v>0</v>
      </c>
    </row>
    <row r="143" spans="1:21" x14ac:dyDescent="0.25">
      <c r="A143" t="s">
        <v>260</v>
      </c>
      <c r="B143" t="s">
        <v>261</v>
      </c>
      <c r="C143">
        <v>1415019</v>
      </c>
      <c r="D143" s="11">
        <v>37683380129387</v>
      </c>
      <c r="E143" t="s">
        <v>53</v>
      </c>
      <c r="F143">
        <v>0</v>
      </c>
      <c r="G143">
        <v>0</v>
      </c>
      <c r="H143">
        <v>0</v>
      </c>
      <c r="I143">
        <v>0</v>
      </c>
      <c r="J143">
        <v>105985</v>
      </c>
      <c r="K143">
        <v>0</v>
      </c>
      <c r="L143">
        <v>7</v>
      </c>
      <c r="M143">
        <v>0</v>
      </c>
      <c r="N143">
        <v>667</v>
      </c>
      <c r="O143">
        <v>0</v>
      </c>
      <c r="P143">
        <v>2393</v>
      </c>
      <c r="Q143">
        <v>0</v>
      </c>
      <c r="R143">
        <v>7769</v>
      </c>
      <c r="S143">
        <v>0</v>
      </c>
      <c r="T143">
        <v>0</v>
      </c>
      <c r="U143">
        <v>0</v>
      </c>
    </row>
    <row r="144" spans="1:21" x14ac:dyDescent="0.25">
      <c r="A144" t="s">
        <v>262</v>
      </c>
      <c r="B144" t="s">
        <v>263</v>
      </c>
      <c r="C144">
        <v>1920004</v>
      </c>
      <c r="D144" s="11">
        <v>19646911996438</v>
      </c>
      <c r="E144" t="s">
        <v>155</v>
      </c>
      <c r="F144">
        <v>0</v>
      </c>
      <c r="G144">
        <v>0</v>
      </c>
      <c r="H144">
        <v>0</v>
      </c>
      <c r="I144">
        <v>0</v>
      </c>
      <c r="J144">
        <v>392718</v>
      </c>
      <c r="K144">
        <v>0</v>
      </c>
      <c r="L144">
        <v>-1552</v>
      </c>
      <c r="M144">
        <v>0</v>
      </c>
      <c r="N144">
        <v>2498</v>
      </c>
      <c r="O144">
        <v>0</v>
      </c>
      <c r="P144">
        <v>0</v>
      </c>
      <c r="Q144">
        <v>21321</v>
      </c>
      <c r="R144">
        <v>35541</v>
      </c>
      <c r="S144">
        <v>0</v>
      </c>
      <c r="T144">
        <v>0</v>
      </c>
      <c r="U144">
        <v>0</v>
      </c>
    </row>
    <row r="145" spans="1:21" x14ac:dyDescent="0.25">
      <c r="A145" t="s">
        <v>264</v>
      </c>
      <c r="B145" t="s">
        <v>263</v>
      </c>
      <c r="C145">
        <v>2122024</v>
      </c>
      <c r="D145" s="11">
        <v>19101990140681</v>
      </c>
      <c r="E145" t="s">
        <v>58</v>
      </c>
      <c r="F145">
        <v>0</v>
      </c>
      <c r="G145">
        <v>0</v>
      </c>
      <c r="H145">
        <v>0</v>
      </c>
      <c r="I145">
        <v>0</v>
      </c>
      <c r="J145">
        <v>160974</v>
      </c>
      <c r="K145">
        <v>0</v>
      </c>
      <c r="L145">
        <v>-308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15236</v>
      </c>
      <c r="S145">
        <v>0</v>
      </c>
      <c r="T145">
        <v>0</v>
      </c>
      <c r="U145">
        <v>0</v>
      </c>
    </row>
    <row r="146" spans="1:21" x14ac:dyDescent="0.25">
      <c r="A146" t="s">
        <v>265</v>
      </c>
      <c r="B146" t="s">
        <v>263</v>
      </c>
      <c r="C146">
        <v>1920005</v>
      </c>
      <c r="D146" s="11">
        <v>19101990121772</v>
      </c>
      <c r="E146" t="s">
        <v>155</v>
      </c>
      <c r="F146">
        <v>0</v>
      </c>
      <c r="G146">
        <v>0</v>
      </c>
      <c r="H146">
        <v>0</v>
      </c>
      <c r="I146">
        <v>0</v>
      </c>
      <c r="J146">
        <v>266793</v>
      </c>
      <c r="K146">
        <v>0</v>
      </c>
      <c r="L146">
        <v>-1716</v>
      </c>
      <c r="M146">
        <v>0</v>
      </c>
      <c r="N146">
        <v>1697</v>
      </c>
      <c r="O146">
        <v>0</v>
      </c>
      <c r="P146">
        <v>0</v>
      </c>
      <c r="Q146">
        <v>19100</v>
      </c>
      <c r="R146">
        <v>24513</v>
      </c>
      <c r="S146">
        <v>0</v>
      </c>
      <c r="T146">
        <v>0</v>
      </c>
      <c r="U146">
        <v>0</v>
      </c>
    </row>
    <row r="147" spans="1:21" x14ac:dyDescent="0.25">
      <c r="A147" t="s">
        <v>266</v>
      </c>
      <c r="B147" t="s">
        <v>263</v>
      </c>
      <c r="C147">
        <v>1920006</v>
      </c>
      <c r="D147" s="11">
        <v>19101990127498</v>
      </c>
      <c r="E147" t="s">
        <v>155</v>
      </c>
      <c r="F147">
        <v>0</v>
      </c>
      <c r="G147">
        <v>0</v>
      </c>
      <c r="H147">
        <v>0</v>
      </c>
      <c r="I147">
        <v>0</v>
      </c>
      <c r="J147">
        <v>274263</v>
      </c>
      <c r="K147">
        <v>0</v>
      </c>
      <c r="L147">
        <v>-107</v>
      </c>
      <c r="M147">
        <v>0</v>
      </c>
      <c r="N147">
        <v>1744</v>
      </c>
      <c r="O147">
        <v>0</v>
      </c>
      <c r="P147">
        <v>0</v>
      </c>
      <c r="Q147">
        <v>19453</v>
      </c>
      <c r="R147">
        <v>24984</v>
      </c>
      <c r="S147">
        <v>0</v>
      </c>
      <c r="T147">
        <v>0</v>
      </c>
      <c r="U147">
        <v>0</v>
      </c>
    </row>
    <row r="148" spans="1:21" x14ac:dyDescent="0.25">
      <c r="A148" t="s">
        <v>267</v>
      </c>
      <c r="B148" t="s">
        <v>268</v>
      </c>
      <c r="C148">
        <v>708003</v>
      </c>
      <c r="D148" s="11">
        <v>38684780107300</v>
      </c>
      <c r="E148" t="s">
        <v>139</v>
      </c>
      <c r="F148">
        <v>0</v>
      </c>
      <c r="G148">
        <v>0</v>
      </c>
      <c r="H148">
        <v>0</v>
      </c>
      <c r="I148">
        <v>0</v>
      </c>
      <c r="J148">
        <v>326628</v>
      </c>
      <c r="K148">
        <v>0</v>
      </c>
      <c r="L148">
        <v>57</v>
      </c>
      <c r="M148">
        <v>0</v>
      </c>
      <c r="N148">
        <v>1187</v>
      </c>
      <c r="O148">
        <v>0</v>
      </c>
      <c r="P148">
        <v>0</v>
      </c>
      <c r="Q148">
        <v>0</v>
      </c>
      <c r="R148">
        <v>23892</v>
      </c>
      <c r="S148">
        <v>0</v>
      </c>
      <c r="T148">
        <v>0</v>
      </c>
      <c r="U148">
        <v>0</v>
      </c>
    </row>
    <row r="149" spans="1:21" x14ac:dyDescent="0.25">
      <c r="A149" t="s">
        <v>269</v>
      </c>
      <c r="B149" t="s">
        <v>268</v>
      </c>
      <c r="C149">
        <v>607004</v>
      </c>
      <c r="D149" s="11">
        <v>1100170112607</v>
      </c>
      <c r="E149" t="s">
        <v>147</v>
      </c>
      <c r="F149">
        <v>0</v>
      </c>
      <c r="G149">
        <v>0</v>
      </c>
      <c r="H149">
        <v>0</v>
      </c>
      <c r="I149">
        <v>0</v>
      </c>
      <c r="J149">
        <v>307266</v>
      </c>
      <c r="K149">
        <v>0</v>
      </c>
      <c r="L149">
        <v>0</v>
      </c>
      <c r="M149">
        <v>0</v>
      </c>
      <c r="N149">
        <v>1943</v>
      </c>
      <c r="O149">
        <v>0</v>
      </c>
      <c r="P149">
        <v>0</v>
      </c>
      <c r="Q149">
        <v>0</v>
      </c>
      <c r="R149">
        <v>13424</v>
      </c>
      <c r="S149">
        <v>0</v>
      </c>
      <c r="T149">
        <v>0</v>
      </c>
      <c r="U149">
        <v>0</v>
      </c>
    </row>
    <row r="150" spans="1:21" x14ac:dyDescent="0.25">
      <c r="A150" t="s">
        <v>270</v>
      </c>
      <c r="B150" t="s">
        <v>268</v>
      </c>
      <c r="C150">
        <v>708004</v>
      </c>
      <c r="D150" s="11">
        <v>1611920137646</v>
      </c>
      <c r="E150" t="s">
        <v>139</v>
      </c>
      <c r="F150">
        <v>0</v>
      </c>
      <c r="G150">
        <v>0</v>
      </c>
      <c r="H150">
        <v>0</v>
      </c>
      <c r="I150">
        <v>0</v>
      </c>
      <c r="J150">
        <v>635012</v>
      </c>
      <c r="K150">
        <v>0</v>
      </c>
      <c r="L150">
        <v>12805</v>
      </c>
      <c r="M150">
        <v>0</v>
      </c>
      <c r="N150">
        <v>4015</v>
      </c>
      <c r="O150">
        <v>0</v>
      </c>
      <c r="P150">
        <v>0</v>
      </c>
      <c r="Q150">
        <v>0</v>
      </c>
      <c r="R150">
        <v>41268</v>
      </c>
      <c r="S150">
        <v>0</v>
      </c>
      <c r="T150">
        <v>0</v>
      </c>
      <c r="U150">
        <v>0</v>
      </c>
    </row>
    <row r="151" spans="1:21" x14ac:dyDescent="0.25">
      <c r="A151" t="s">
        <v>271</v>
      </c>
      <c r="B151" t="s">
        <v>271</v>
      </c>
      <c r="C151">
        <v>1617039</v>
      </c>
      <c r="D151" s="11">
        <v>30103060134239</v>
      </c>
      <c r="E151" t="s">
        <v>96</v>
      </c>
      <c r="F151">
        <v>0</v>
      </c>
      <c r="G151">
        <v>0</v>
      </c>
      <c r="H151">
        <v>0</v>
      </c>
      <c r="I151">
        <v>0</v>
      </c>
      <c r="J151">
        <v>822722</v>
      </c>
      <c r="K151">
        <v>0</v>
      </c>
      <c r="L151">
        <v>0</v>
      </c>
      <c r="M151">
        <v>0</v>
      </c>
      <c r="N151">
        <v>3761</v>
      </c>
      <c r="O151">
        <v>0</v>
      </c>
      <c r="P151">
        <v>0</v>
      </c>
      <c r="Q151">
        <v>0</v>
      </c>
      <c r="R151">
        <v>55035</v>
      </c>
      <c r="S151">
        <v>0</v>
      </c>
      <c r="T151">
        <v>0</v>
      </c>
      <c r="U151">
        <v>0</v>
      </c>
    </row>
    <row r="152" spans="1:21" x14ac:dyDescent="0.25">
      <c r="A152" t="s">
        <v>272</v>
      </c>
      <c r="B152" t="s">
        <v>273</v>
      </c>
      <c r="C152">
        <v>1617021</v>
      </c>
      <c r="D152" s="11">
        <v>43694274330726</v>
      </c>
      <c r="E152" t="s">
        <v>96</v>
      </c>
      <c r="F152">
        <v>0</v>
      </c>
      <c r="G152">
        <v>0</v>
      </c>
      <c r="H152">
        <v>0</v>
      </c>
      <c r="I152">
        <v>0</v>
      </c>
      <c r="J152">
        <v>303597</v>
      </c>
      <c r="K152">
        <v>0</v>
      </c>
      <c r="L152">
        <v>14</v>
      </c>
      <c r="M152">
        <v>0</v>
      </c>
      <c r="N152">
        <v>1918</v>
      </c>
      <c r="O152">
        <v>0</v>
      </c>
      <c r="P152">
        <v>0</v>
      </c>
      <c r="Q152">
        <v>0</v>
      </c>
      <c r="R152">
        <v>21003</v>
      </c>
      <c r="S152">
        <v>0</v>
      </c>
      <c r="T152">
        <v>0</v>
      </c>
      <c r="U152">
        <v>0</v>
      </c>
    </row>
    <row r="153" spans="1:21" x14ac:dyDescent="0.25">
      <c r="A153" t="s">
        <v>274</v>
      </c>
      <c r="B153" t="s">
        <v>273</v>
      </c>
      <c r="C153">
        <v>1617047</v>
      </c>
      <c r="D153" s="11">
        <v>43694270107151</v>
      </c>
      <c r="E153" t="s">
        <v>96</v>
      </c>
      <c r="F153">
        <v>0</v>
      </c>
      <c r="G153">
        <v>0</v>
      </c>
      <c r="H153">
        <v>0</v>
      </c>
      <c r="I153">
        <v>0</v>
      </c>
      <c r="J153">
        <v>405902</v>
      </c>
      <c r="K153">
        <v>0</v>
      </c>
      <c r="L153">
        <v>-7</v>
      </c>
      <c r="M153">
        <v>0</v>
      </c>
      <c r="N153">
        <v>2563</v>
      </c>
      <c r="O153">
        <v>0</v>
      </c>
      <c r="P153">
        <v>0</v>
      </c>
      <c r="Q153">
        <v>0</v>
      </c>
      <c r="R153">
        <v>27690</v>
      </c>
      <c r="S153">
        <v>0</v>
      </c>
      <c r="T153">
        <v>0</v>
      </c>
      <c r="U153">
        <v>0</v>
      </c>
    </row>
    <row r="154" spans="1:21" x14ac:dyDescent="0.25">
      <c r="A154" t="s">
        <v>275</v>
      </c>
      <c r="B154" t="s">
        <v>275</v>
      </c>
      <c r="C154">
        <v>1617023</v>
      </c>
      <c r="D154" s="11">
        <v>51714560133934</v>
      </c>
      <c r="E154" t="s">
        <v>96</v>
      </c>
      <c r="F154">
        <v>0</v>
      </c>
      <c r="G154">
        <v>0</v>
      </c>
      <c r="H154">
        <v>0</v>
      </c>
      <c r="I154">
        <v>0</v>
      </c>
      <c r="J154">
        <v>1863633</v>
      </c>
      <c r="K154">
        <v>0</v>
      </c>
      <c r="L154">
        <v>0</v>
      </c>
      <c r="M154">
        <v>0</v>
      </c>
      <c r="N154">
        <v>5459</v>
      </c>
      <c r="O154">
        <v>0</v>
      </c>
      <c r="P154">
        <v>0</v>
      </c>
      <c r="Q154">
        <v>63190</v>
      </c>
      <c r="R154">
        <v>136472</v>
      </c>
      <c r="S154">
        <v>0</v>
      </c>
      <c r="T154">
        <v>0</v>
      </c>
      <c r="U154">
        <v>0</v>
      </c>
    </row>
    <row r="155" spans="1:21" x14ac:dyDescent="0.25">
      <c r="A155" t="s">
        <v>276</v>
      </c>
      <c r="B155" t="s">
        <v>277</v>
      </c>
      <c r="C155">
        <v>1112024</v>
      </c>
      <c r="D155" s="11">
        <v>38684780101774</v>
      </c>
      <c r="E155" t="s">
        <v>51</v>
      </c>
      <c r="F155">
        <v>0</v>
      </c>
      <c r="G155">
        <v>0</v>
      </c>
      <c r="H155">
        <v>0</v>
      </c>
      <c r="I155">
        <v>0</v>
      </c>
      <c r="J155">
        <v>194594</v>
      </c>
      <c r="K155">
        <v>0</v>
      </c>
      <c r="L155">
        <v>-258</v>
      </c>
      <c r="M155">
        <v>0</v>
      </c>
      <c r="N155">
        <v>1226</v>
      </c>
      <c r="O155">
        <v>0</v>
      </c>
      <c r="P155">
        <v>0</v>
      </c>
      <c r="Q155">
        <v>0</v>
      </c>
      <c r="R155">
        <v>6836</v>
      </c>
      <c r="S155">
        <v>0</v>
      </c>
      <c r="T155">
        <v>0</v>
      </c>
      <c r="U155">
        <v>0</v>
      </c>
    </row>
    <row r="156" spans="1:21" x14ac:dyDescent="0.25">
      <c r="A156" t="s">
        <v>278</v>
      </c>
      <c r="B156" t="s">
        <v>277</v>
      </c>
      <c r="C156">
        <v>1112025</v>
      </c>
      <c r="D156" s="11">
        <v>38684780118141</v>
      </c>
      <c r="E156" t="s">
        <v>51</v>
      </c>
      <c r="F156">
        <v>0</v>
      </c>
      <c r="G156">
        <v>0</v>
      </c>
      <c r="H156">
        <v>0</v>
      </c>
      <c r="I156">
        <v>0</v>
      </c>
      <c r="J156">
        <v>2361445</v>
      </c>
      <c r="K156">
        <v>0</v>
      </c>
      <c r="L156">
        <v>-1215</v>
      </c>
      <c r="M156">
        <v>0</v>
      </c>
      <c r="N156">
        <v>14910</v>
      </c>
      <c r="O156">
        <v>0</v>
      </c>
      <c r="P156">
        <v>0</v>
      </c>
      <c r="Q156">
        <v>0</v>
      </c>
      <c r="R156">
        <v>141119</v>
      </c>
      <c r="S156">
        <v>0</v>
      </c>
      <c r="T156">
        <v>0</v>
      </c>
      <c r="U156">
        <v>0</v>
      </c>
    </row>
    <row r="157" spans="1:21" x14ac:dyDescent="0.25">
      <c r="A157" t="s">
        <v>279</v>
      </c>
      <c r="B157" t="s">
        <v>279</v>
      </c>
      <c r="C157">
        <v>1112008</v>
      </c>
      <c r="D157" s="11">
        <v>34103480136275</v>
      </c>
      <c r="E157" t="s">
        <v>51</v>
      </c>
      <c r="F157">
        <v>0</v>
      </c>
      <c r="G157">
        <v>0</v>
      </c>
      <c r="H157">
        <v>0</v>
      </c>
      <c r="I157">
        <v>0</v>
      </c>
      <c r="J157">
        <v>1426104</v>
      </c>
      <c r="K157">
        <v>0</v>
      </c>
      <c r="L157">
        <v>0</v>
      </c>
      <c r="M157">
        <v>0</v>
      </c>
      <c r="N157">
        <v>6768</v>
      </c>
      <c r="O157">
        <v>0</v>
      </c>
      <c r="P157">
        <v>0</v>
      </c>
      <c r="Q157">
        <v>0</v>
      </c>
      <c r="R157">
        <v>118739</v>
      </c>
      <c r="S157">
        <v>0</v>
      </c>
      <c r="T157">
        <v>0</v>
      </c>
      <c r="U157">
        <v>0</v>
      </c>
    </row>
    <row r="158" spans="1:21" x14ac:dyDescent="0.25">
      <c r="A158" t="s">
        <v>280</v>
      </c>
      <c r="B158" t="s">
        <v>279</v>
      </c>
      <c r="C158">
        <v>1011026</v>
      </c>
      <c r="D158" s="11">
        <v>36678760122317</v>
      </c>
      <c r="E158" t="s">
        <v>76</v>
      </c>
      <c r="F158">
        <v>0</v>
      </c>
      <c r="G158">
        <v>0</v>
      </c>
      <c r="H158">
        <v>0</v>
      </c>
      <c r="I158">
        <v>0</v>
      </c>
      <c r="J158">
        <v>298334</v>
      </c>
      <c r="K158">
        <v>0</v>
      </c>
      <c r="L158">
        <v>0</v>
      </c>
      <c r="M158">
        <v>0</v>
      </c>
      <c r="N158">
        <v>1833</v>
      </c>
      <c r="O158">
        <v>0</v>
      </c>
      <c r="P158">
        <v>0</v>
      </c>
      <c r="Q158">
        <v>0</v>
      </c>
      <c r="R158">
        <v>21288</v>
      </c>
      <c r="S158">
        <v>0</v>
      </c>
      <c r="T158">
        <v>0</v>
      </c>
      <c r="U158">
        <v>0</v>
      </c>
    </row>
    <row r="159" spans="1:21" x14ac:dyDescent="0.25">
      <c r="A159" t="s">
        <v>281</v>
      </c>
      <c r="B159" t="s">
        <v>281</v>
      </c>
      <c r="C159">
        <v>1617006</v>
      </c>
      <c r="D159" s="11">
        <v>1612590132514</v>
      </c>
      <c r="E159" t="s">
        <v>96</v>
      </c>
      <c r="F159">
        <v>0</v>
      </c>
      <c r="G159">
        <v>0</v>
      </c>
      <c r="H159">
        <v>0</v>
      </c>
      <c r="I159">
        <v>0</v>
      </c>
      <c r="J159">
        <v>242710</v>
      </c>
      <c r="K159">
        <v>0</v>
      </c>
      <c r="L159">
        <v>0</v>
      </c>
      <c r="M159">
        <v>0</v>
      </c>
      <c r="N159">
        <v>1361</v>
      </c>
      <c r="O159">
        <v>0</v>
      </c>
      <c r="P159">
        <v>0</v>
      </c>
      <c r="Q159">
        <v>0</v>
      </c>
      <c r="R159">
        <v>22903</v>
      </c>
      <c r="S159">
        <v>0</v>
      </c>
      <c r="T159">
        <v>0</v>
      </c>
      <c r="U159">
        <v>0</v>
      </c>
    </row>
    <row r="160" spans="1:21" x14ac:dyDescent="0.25">
      <c r="A160" t="s">
        <v>282</v>
      </c>
      <c r="B160" t="s">
        <v>282</v>
      </c>
      <c r="C160">
        <v>1920034</v>
      </c>
      <c r="D160" s="11">
        <v>33103300139428</v>
      </c>
      <c r="E160" t="s">
        <v>155</v>
      </c>
      <c r="F160">
        <v>0</v>
      </c>
      <c r="G160">
        <v>0</v>
      </c>
      <c r="H160">
        <v>0</v>
      </c>
      <c r="I160">
        <v>0</v>
      </c>
      <c r="J160">
        <v>110251</v>
      </c>
      <c r="K160">
        <v>0</v>
      </c>
      <c r="L160">
        <v>0</v>
      </c>
      <c r="M160">
        <v>0</v>
      </c>
      <c r="N160">
        <v>493</v>
      </c>
      <c r="O160">
        <v>0</v>
      </c>
      <c r="P160">
        <v>0</v>
      </c>
      <c r="Q160">
        <v>0</v>
      </c>
      <c r="R160">
        <v>10458</v>
      </c>
      <c r="S160">
        <v>0</v>
      </c>
      <c r="T160">
        <v>0</v>
      </c>
      <c r="U160">
        <v>0</v>
      </c>
    </row>
    <row r="161" spans="1:21" x14ac:dyDescent="0.25">
      <c r="A161" t="s">
        <v>283</v>
      </c>
      <c r="B161" t="s">
        <v>283</v>
      </c>
      <c r="C161">
        <v>1314006</v>
      </c>
      <c r="D161" s="11">
        <v>33103300128777</v>
      </c>
      <c r="E161" t="s">
        <v>131</v>
      </c>
      <c r="F161">
        <v>0</v>
      </c>
      <c r="G161">
        <v>0</v>
      </c>
      <c r="H161">
        <v>0</v>
      </c>
      <c r="I161">
        <v>0</v>
      </c>
      <c r="J161">
        <v>125747</v>
      </c>
      <c r="K161">
        <v>0</v>
      </c>
      <c r="L161">
        <v>0</v>
      </c>
      <c r="M161">
        <v>0</v>
      </c>
      <c r="N161">
        <v>574</v>
      </c>
      <c r="O161">
        <v>0</v>
      </c>
      <c r="P161">
        <v>0</v>
      </c>
      <c r="Q161">
        <v>0</v>
      </c>
      <c r="R161">
        <v>9192</v>
      </c>
      <c r="S161">
        <v>0</v>
      </c>
      <c r="T161">
        <v>0</v>
      </c>
      <c r="U161">
        <v>0</v>
      </c>
    </row>
    <row r="162" spans="1:21" x14ac:dyDescent="0.25">
      <c r="A162" t="s">
        <v>284</v>
      </c>
      <c r="B162" t="s">
        <v>285</v>
      </c>
      <c r="C162">
        <v>2021011</v>
      </c>
      <c r="D162" s="11" t="s">
        <v>286</v>
      </c>
      <c r="E162" t="s">
        <v>125</v>
      </c>
      <c r="F162">
        <v>0</v>
      </c>
      <c r="G162">
        <v>0</v>
      </c>
      <c r="H162">
        <v>0</v>
      </c>
      <c r="I162">
        <v>0</v>
      </c>
      <c r="J162">
        <v>451384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21849</v>
      </c>
      <c r="R162">
        <v>42542</v>
      </c>
      <c r="S162">
        <v>0</v>
      </c>
      <c r="T162">
        <v>0</v>
      </c>
      <c r="U162">
        <v>0</v>
      </c>
    </row>
    <row r="163" spans="1:21" x14ac:dyDescent="0.25">
      <c r="A163" t="s">
        <v>287</v>
      </c>
      <c r="B163" t="s">
        <v>285</v>
      </c>
      <c r="C163">
        <v>1920021</v>
      </c>
      <c r="D163" s="11">
        <v>34765050101766</v>
      </c>
      <c r="E163" t="s">
        <v>155</v>
      </c>
      <c r="F163">
        <v>0</v>
      </c>
      <c r="G163">
        <v>0</v>
      </c>
      <c r="H163">
        <v>0</v>
      </c>
      <c r="I163">
        <v>0</v>
      </c>
      <c r="J163">
        <v>1284196</v>
      </c>
      <c r="K163">
        <v>0</v>
      </c>
      <c r="L163">
        <v>0</v>
      </c>
      <c r="M163">
        <v>0</v>
      </c>
      <c r="N163">
        <v>8115</v>
      </c>
      <c r="O163">
        <v>0</v>
      </c>
      <c r="P163">
        <v>0</v>
      </c>
      <c r="Q163">
        <v>13637</v>
      </c>
      <c r="R163">
        <v>119003</v>
      </c>
      <c r="S163">
        <v>0</v>
      </c>
      <c r="T163">
        <v>0</v>
      </c>
      <c r="U163">
        <v>0</v>
      </c>
    </row>
    <row r="164" spans="1:21" x14ac:dyDescent="0.25">
      <c r="A164" t="s">
        <v>288</v>
      </c>
      <c r="B164" t="s">
        <v>285</v>
      </c>
      <c r="C164">
        <v>1516047</v>
      </c>
      <c r="D164" s="11">
        <v>57105790132464</v>
      </c>
      <c r="E164" t="s">
        <v>55</v>
      </c>
      <c r="F164">
        <v>0</v>
      </c>
      <c r="G164">
        <v>0</v>
      </c>
      <c r="H164">
        <v>0</v>
      </c>
      <c r="I164">
        <v>0</v>
      </c>
      <c r="J164">
        <v>302389</v>
      </c>
      <c r="K164">
        <v>0</v>
      </c>
      <c r="L164">
        <v>0</v>
      </c>
      <c r="M164">
        <v>0</v>
      </c>
      <c r="N164">
        <v>1909</v>
      </c>
      <c r="O164">
        <v>0</v>
      </c>
      <c r="P164">
        <v>0</v>
      </c>
      <c r="Q164">
        <v>7064</v>
      </c>
      <c r="R164">
        <v>26008</v>
      </c>
      <c r="S164">
        <v>0</v>
      </c>
      <c r="T164">
        <v>0</v>
      </c>
      <c r="U164">
        <v>0</v>
      </c>
    </row>
    <row r="165" spans="1:21" x14ac:dyDescent="0.25">
      <c r="A165" t="s">
        <v>289</v>
      </c>
      <c r="B165" t="s">
        <v>285</v>
      </c>
      <c r="C165">
        <v>2021014</v>
      </c>
      <c r="D165" s="11" t="s">
        <v>290</v>
      </c>
      <c r="E165" t="s">
        <v>125</v>
      </c>
      <c r="F165">
        <v>0</v>
      </c>
      <c r="G165">
        <v>0</v>
      </c>
      <c r="H165">
        <v>0</v>
      </c>
      <c r="I165">
        <v>0</v>
      </c>
      <c r="J165">
        <v>343220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6573</v>
      </c>
      <c r="R165">
        <v>32376</v>
      </c>
      <c r="S165">
        <v>0</v>
      </c>
      <c r="T165">
        <v>0</v>
      </c>
      <c r="U165">
        <v>0</v>
      </c>
    </row>
    <row r="166" spans="1:21" x14ac:dyDescent="0.25">
      <c r="A166" t="s">
        <v>291</v>
      </c>
      <c r="B166" t="s">
        <v>285</v>
      </c>
      <c r="C166">
        <v>1314008</v>
      </c>
      <c r="D166" s="11">
        <v>34674470128124</v>
      </c>
      <c r="E166" t="s">
        <v>131</v>
      </c>
      <c r="F166">
        <v>0</v>
      </c>
      <c r="G166">
        <v>0</v>
      </c>
      <c r="H166">
        <v>0</v>
      </c>
      <c r="I166">
        <v>0</v>
      </c>
      <c r="J166">
        <v>426684</v>
      </c>
      <c r="K166">
        <v>0</v>
      </c>
      <c r="L166">
        <v>0</v>
      </c>
      <c r="M166">
        <v>0</v>
      </c>
      <c r="N166">
        <v>2696</v>
      </c>
      <c r="O166">
        <v>0</v>
      </c>
      <c r="P166">
        <v>0</v>
      </c>
      <c r="Q166">
        <v>10557</v>
      </c>
      <c r="R166">
        <v>40246</v>
      </c>
      <c r="S166">
        <v>0</v>
      </c>
      <c r="T166">
        <v>0</v>
      </c>
      <c r="U166">
        <v>0</v>
      </c>
    </row>
    <row r="167" spans="1:21" x14ac:dyDescent="0.25">
      <c r="A167" t="s">
        <v>292</v>
      </c>
      <c r="B167" t="s">
        <v>285</v>
      </c>
      <c r="C167">
        <v>2021015</v>
      </c>
      <c r="D167" s="11" t="s">
        <v>293</v>
      </c>
      <c r="E167" t="s">
        <v>125</v>
      </c>
      <c r="F167">
        <v>0</v>
      </c>
      <c r="G167">
        <v>0</v>
      </c>
      <c r="H167">
        <v>0</v>
      </c>
      <c r="I167">
        <v>0</v>
      </c>
      <c r="J167">
        <v>370449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7064</v>
      </c>
      <c r="R167">
        <v>34955</v>
      </c>
      <c r="S167">
        <v>0</v>
      </c>
      <c r="T167">
        <v>0</v>
      </c>
      <c r="U167">
        <v>0</v>
      </c>
    </row>
    <row r="168" spans="1:21" x14ac:dyDescent="0.25">
      <c r="A168" t="s">
        <v>294</v>
      </c>
      <c r="B168" t="s">
        <v>285</v>
      </c>
      <c r="C168">
        <v>1819047</v>
      </c>
      <c r="D168" s="11">
        <v>37673140137281</v>
      </c>
      <c r="E168" t="s">
        <v>60</v>
      </c>
      <c r="F168">
        <v>0</v>
      </c>
      <c r="G168">
        <v>0</v>
      </c>
      <c r="H168">
        <v>0</v>
      </c>
      <c r="I168">
        <v>0</v>
      </c>
      <c r="J168">
        <v>281420</v>
      </c>
      <c r="K168">
        <v>0</v>
      </c>
      <c r="L168">
        <v>0</v>
      </c>
      <c r="M168">
        <v>0</v>
      </c>
      <c r="N168">
        <v>1441</v>
      </c>
      <c r="O168">
        <v>0</v>
      </c>
      <c r="P168">
        <v>0</v>
      </c>
      <c r="Q168">
        <v>6573</v>
      </c>
      <c r="R168">
        <v>26514</v>
      </c>
      <c r="S168">
        <v>0</v>
      </c>
      <c r="T168">
        <v>0</v>
      </c>
      <c r="U168">
        <v>0</v>
      </c>
    </row>
    <row r="169" spans="1:21" x14ac:dyDescent="0.25">
      <c r="A169" t="s">
        <v>295</v>
      </c>
      <c r="B169" t="s">
        <v>285</v>
      </c>
      <c r="C169">
        <v>1819046</v>
      </c>
      <c r="D169" s="11">
        <v>37674390137406</v>
      </c>
      <c r="E169" t="s">
        <v>60</v>
      </c>
      <c r="F169">
        <v>0</v>
      </c>
      <c r="G169">
        <v>0</v>
      </c>
      <c r="H169">
        <v>0</v>
      </c>
      <c r="I169">
        <v>0</v>
      </c>
      <c r="J169">
        <v>524164</v>
      </c>
      <c r="K169">
        <v>0</v>
      </c>
      <c r="L169">
        <v>0</v>
      </c>
      <c r="M169">
        <v>0</v>
      </c>
      <c r="N169">
        <v>3148</v>
      </c>
      <c r="O169">
        <v>0</v>
      </c>
      <c r="P169">
        <v>0</v>
      </c>
      <c r="Q169">
        <v>6573</v>
      </c>
      <c r="R169">
        <v>49458</v>
      </c>
      <c r="S169">
        <v>0</v>
      </c>
      <c r="T169">
        <v>0</v>
      </c>
      <c r="U169">
        <v>0</v>
      </c>
    </row>
    <row r="170" spans="1:21" x14ac:dyDescent="0.25">
      <c r="A170" t="s">
        <v>296</v>
      </c>
      <c r="B170" t="s">
        <v>285</v>
      </c>
      <c r="C170">
        <v>1920024</v>
      </c>
      <c r="D170" s="11">
        <v>34765050114272</v>
      </c>
      <c r="E170" t="s">
        <v>155</v>
      </c>
      <c r="F170">
        <v>0</v>
      </c>
      <c r="G170">
        <v>0</v>
      </c>
      <c r="H170">
        <v>0</v>
      </c>
      <c r="I170">
        <v>0</v>
      </c>
      <c r="J170">
        <v>140170</v>
      </c>
      <c r="K170">
        <v>0</v>
      </c>
      <c r="L170">
        <v>0</v>
      </c>
      <c r="M170">
        <v>0</v>
      </c>
      <c r="N170">
        <v>498</v>
      </c>
      <c r="O170">
        <v>0</v>
      </c>
      <c r="P170">
        <v>0</v>
      </c>
      <c r="Q170">
        <v>8316</v>
      </c>
      <c r="R170">
        <v>13220</v>
      </c>
      <c r="S170">
        <v>0</v>
      </c>
      <c r="T170">
        <v>0</v>
      </c>
      <c r="U170">
        <v>0</v>
      </c>
    </row>
    <row r="171" spans="1:21" x14ac:dyDescent="0.25">
      <c r="A171" t="s">
        <v>297</v>
      </c>
      <c r="B171" t="s">
        <v>297</v>
      </c>
      <c r="C171">
        <v>910010</v>
      </c>
      <c r="D171" s="11">
        <v>37683380119610</v>
      </c>
      <c r="E171" t="s">
        <v>102</v>
      </c>
      <c r="F171">
        <v>0</v>
      </c>
      <c r="G171">
        <v>0</v>
      </c>
      <c r="H171">
        <v>0</v>
      </c>
      <c r="I171">
        <v>0</v>
      </c>
      <c r="J171">
        <v>1026712</v>
      </c>
      <c r="K171">
        <v>0</v>
      </c>
      <c r="L171">
        <v>136</v>
      </c>
      <c r="M171">
        <v>0</v>
      </c>
      <c r="N171">
        <v>6490</v>
      </c>
      <c r="O171">
        <v>0</v>
      </c>
      <c r="P171">
        <v>0</v>
      </c>
      <c r="Q171">
        <v>0</v>
      </c>
      <c r="R171">
        <v>67226</v>
      </c>
      <c r="S171">
        <v>0</v>
      </c>
      <c r="T171">
        <v>0</v>
      </c>
      <c r="U171">
        <v>0</v>
      </c>
    </row>
    <row r="172" spans="1:21" x14ac:dyDescent="0.25">
      <c r="A172" t="s">
        <v>298</v>
      </c>
      <c r="B172" t="s">
        <v>299</v>
      </c>
      <c r="C172">
        <v>1819016</v>
      </c>
      <c r="D172" s="11">
        <v>19645841996305</v>
      </c>
      <c r="E172" t="s">
        <v>60</v>
      </c>
      <c r="F172">
        <v>0</v>
      </c>
      <c r="G172">
        <v>0</v>
      </c>
      <c r="H172">
        <v>0</v>
      </c>
      <c r="I172">
        <v>0</v>
      </c>
      <c r="J172">
        <v>914734</v>
      </c>
      <c r="K172">
        <v>0</v>
      </c>
      <c r="L172">
        <v>0</v>
      </c>
      <c r="M172">
        <v>0</v>
      </c>
      <c r="N172">
        <v>5479</v>
      </c>
      <c r="O172">
        <v>0</v>
      </c>
      <c r="P172">
        <v>0</v>
      </c>
      <c r="Q172">
        <v>0</v>
      </c>
      <c r="R172">
        <v>86311</v>
      </c>
      <c r="S172">
        <v>0</v>
      </c>
      <c r="T172">
        <v>0</v>
      </c>
      <c r="U172">
        <v>0</v>
      </c>
    </row>
    <row r="173" spans="1:21" x14ac:dyDescent="0.25">
      <c r="A173" t="s">
        <v>300</v>
      </c>
      <c r="B173" t="s">
        <v>299</v>
      </c>
      <c r="C173">
        <v>1819081</v>
      </c>
      <c r="D173" s="11">
        <v>36750510137794</v>
      </c>
      <c r="E173" t="s">
        <v>60</v>
      </c>
      <c r="F173">
        <v>0</v>
      </c>
      <c r="G173">
        <v>0</v>
      </c>
      <c r="H173">
        <v>0</v>
      </c>
      <c r="I173">
        <v>0</v>
      </c>
      <c r="J173">
        <v>1007455</v>
      </c>
      <c r="K173">
        <v>0</v>
      </c>
      <c r="L173">
        <v>0</v>
      </c>
      <c r="M173">
        <v>0</v>
      </c>
      <c r="N173">
        <v>6356</v>
      </c>
      <c r="O173">
        <v>0</v>
      </c>
      <c r="P173">
        <v>0</v>
      </c>
      <c r="Q173">
        <v>0</v>
      </c>
      <c r="R173">
        <v>95067</v>
      </c>
      <c r="S173">
        <v>0</v>
      </c>
      <c r="T173">
        <v>0</v>
      </c>
      <c r="U173">
        <v>0</v>
      </c>
    </row>
    <row r="174" spans="1:21" x14ac:dyDescent="0.25">
      <c r="A174" t="s">
        <v>301</v>
      </c>
      <c r="B174" t="s">
        <v>302</v>
      </c>
      <c r="C174">
        <v>2021002</v>
      </c>
      <c r="D174" s="11" t="s">
        <v>303</v>
      </c>
      <c r="E174" t="s">
        <v>125</v>
      </c>
      <c r="F174">
        <v>0</v>
      </c>
      <c r="G174">
        <v>0</v>
      </c>
      <c r="H174">
        <v>0</v>
      </c>
      <c r="I174">
        <v>0</v>
      </c>
      <c r="J174">
        <v>262403</v>
      </c>
      <c r="K174">
        <v>0</v>
      </c>
      <c r="L174">
        <v>336</v>
      </c>
      <c r="M174">
        <v>0</v>
      </c>
      <c r="N174">
        <v>0</v>
      </c>
      <c r="O174">
        <v>0</v>
      </c>
      <c r="P174">
        <v>0</v>
      </c>
      <c r="Q174">
        <v>25527</v>
      </c>
      <c r="R174">
        <v>21139</v>
      </c>
      <c r="S174">
        <v>0</v>
      </c>
      <c r="T174">
        <v>0</v>
      </c>
      <c r="U174">
        <v>0</v>
      </c>
    </row>
    <row r="175" spans="1:21" x14ac:dyDescent="0.25">
      <c r="A175" t="s">
        <v>304</v>
      </c>
      <c r="B175" t="s">
        <v>302</v>
      </c>
      <c r="C175">
        <v>1819030</v>
      </c>
      <c r="D175" s="11">
        <v>19734370137984</v>
      </c>
      <c r="E175" t="s">
        <v>60</v>
      </c>
      <c r="F175">
        <v>0</v>
      </c>
      <c r="G175">
        <v>0</v>
      </c>
      <c r="H175">
        <v>0</v>
      </c>
      <c r="I175">
        <v>0</v>
      </c>
      <c r="J175">
        <v>232962</v>
      </c>
      <c r="K175">
        <v>0</v>
      </c>
      <c r="L175">
        <v>-50</v>
      </c>
      <c r="M175">
        <v>0</v>
      </c>
      <c r="N175">
        <v>685</v>
      </c>
      <c r="O175">
        <v>0</v>
      </c>
      <c r="P175">
        <v>0</v>
      </c>
      <c r="Q175">
        <v>0</v>
      </c>
      <c r="R175">
        <v>21978</v>
      </c>
      <c r="S175">
        <v>0</v>
      </c>
      <c r="T175">
        <v>0</v>
      </c>
      <c r="U175">
        <v>0</v>
      </c>
    </row>
    <row r="176" spans="1:21" x14ac:dyDescent="0.25">
      <c r="A176" t="s">
        <v>305</v>
      </c>
      <c r="B176" t="s">
        <v>302</v>
      </c>
      <c r="C176">
        <v>2021003</v>
      </c>
      <c r="D176" s="11" t="s">
        <v>306</v>
      </c>
      <c r="E176" t="s">
        <v>125</v>
      </c>
      <c r="F176">
        <v>0</v>
      </c>
      <c r="G176">
        <v>0</v>
      </c>
      <c r="H176">
        <v>0</v>
      </c>
      <c r="I176">
        <v>0</v>
      </c>
      <c r="J176">
        <v>475054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12678</v>
      </c>
      <c r="R176">
        <v>42896</v>
      </c>
      <c r="S176">
        <v>0</v>
      </c>
      <c r="T176">
        <v>0</v>
      </c>
      <c r="U176">
        <v>0</v>
      </c>
    </row>
    <row r="177" spans="1:21" x14ac:dyDescent="0.25">
      <c r="A177" t="s">
        <v>307</v>
      </c>
      <c r="B177" t="s">
        <v>302</v>
      </c>
      <c r="C177">
        <v>2021004</v>
      </c>
      <c r="D177" s="11" t="s">
        <v>308</v>
      </c>
      <c r="E177" t="s">
        <v>125</v>
      </c>
      <c r="F177">
        <v>0</v>
      </c>
      <c r="G177">
        <v>0</v>
      </c>
      <c r="H177">
        <v>0</v>
      </c>
      <c r="I177">
        <v>0</v>
      </c>
      <c r="J177">
        <v>483015</v>
      </c>
      <c r="K177">
        <v>0</v>
      </c>
      <c r="L177">
        <v>-36</v>
      </c>
      <c r="M177">
        <v>0</v>
      </c>
      <c r="N177">
        <v>0</v>
      </c>
      <c r="O177">
        <v>0</v>
      </c>
      <c r="P177">
        <v>5200</v>
      </c>
      <c r="Q177">
        <v>4950</v>
      </c>
      <c r="R177">
        <v>45184</v>
      </c>
      <c r="S177">
        <v>0</v>
      </c>
      <c r="T177">
        <v>0</v>
      </c>
      <c r="U177">
        <v>0</v>
      </c>
    </row>
    <row r="178" spans="1:21" x14ac:dyDescent="0.25">
      <c r="A178" t="s">
        <v>309</v>
      </c>
      <c r="B178" t="s">
        <v>309</v>
      </c>
      <c r="C178">
        <v>1718003</v>
      </c>
      <c r="D178" s="11">
        <v>34674390135343</v>
      </c>
      <c r="E178" t="s">
        <v>83</v>
      </c>
      <c r="F178">
        <v>0</v>
      </c>
      <c r="G178">
        <v>0</v>
      </c>
      <c r="H178">
        <v>0</v>
      </c>
      <c r="I178">
        <v>0</v>
      </c>
      <c r="J178">
        <v>195646</v>
      </c>
      <c r="K178">
        <v>0</v>
      </c>
      <c r="L178">
        <v>-386</v>
      </c>
      <c r="M178">
        <v>0</v>
      </c>
      <c r="N178">
        <v>973</v>
      </c>
      <c r="O178">
        <v>0</v>
      </c>
      <c r="P178">
        <v>0</v>
      </c>
      <c r="Q178">
        <v>0</v>
      </c>
      <c r="R178">
        <v>14346</v>
      </c>
      <c r="S178">
        <v>0</v>
      </c>
      <c r="T178">
        <v>0</v>
      </c>
      <c r="U178">
        <v>0</v>
      </c>
    </row>
    <row r="179" spans="1:21" x14ac:dyDescent="0.25">
      <c r="A179" t="s">
        <v>310</v>
      </c>
      <c r="B179" t="s">
        <v>311</v>
      </c>
      <c r="C179">
        <v>1617007</v>
      </c>
      <c r="D179" s="11">
        <v>37684520124917</v>
      </c>
      <c r="E179" t="s">
        <v>96</v>
      </c>
      <c r="F179">
        <v>0</v>
      </c>
      <c r="G179">
        <v>0</v>
      </c>
      <c r="H179">
        <v>0</v>
      </c>
      <c r="I179">
        <v>0</v>
      </c>
      <c r="J179">
        <v>52926</v>
      </c>
      <c r="K179">
        <v>0</v>
      </c>
      <c r="L179">
        <v>0</v>
      </c>
      <c r="M179">
        <v>0</v>
      </c>
      <c r="N179">
        <v>391</v>
      </c>
      <c r="O179">
        <v>0</v>
      </c>
      <c r="P179">
        <v>0</v>
      </c>
      <c r="Q179">
        <v>0</v>
      </c>
      <c r="R179">
        <v>4441</v>
      </c>
      <c r="S179">
        <v>0</v>
      </c>
      <c r="T179">
        <v>0</v>
      </c>
      <c r="U179">
        <v>0</v>
      </c>
    </row>
    <row r="180" spans="1:21" x14ac:dyDescent="0.25">
      <c r="A180" t="s">
        <v>312</v>
      </c>
      <c r="B180" t="s">
        <v>311</v>
      </c>
      <c r="C180">
        <v>1617008</v>
      </c>
      <c r="D180" s="11">
        <v>37684523730942</v>
      </c>
      <c r="E180" t="s">
        <v>96</v>
      </c>
      <c r="F180">
        <v>0</v>
      </c>
      <c r="G180">
        <v>0</v>
      </c>
      <c r="H180">
        <v>0</v>
      </c>
      <c r="I180">
        <v>0</v>
      </c>
      <c r="J180">
        <v>1073704</v>
      </c>
      <c r="K180">
        <v>0</v>
      </c>
      <c r="L180">
        <v>0</v>
      </c>
      <c r="M180">
        <v>0</v>
      </c>
      <c r="N180">
        <v>6787</v>
      </c>
      <c r="O180">
        <v>0</v>
      </c>
      <c r="P180">
        <v>0</v>
      </c>
      <c r="Q180">
        <v>10693</v>
      </c>
      <c r="R180">
        <v>92864</v>
      </c>
      <c r="S180">
        <v>0</v>
      </c>
      <c r="T180">
        <v>0</v>
      </c>
      <c r="U180">
        <v>0</v>
      </c>
    </row>
    <row r="181" spans="1:21" x14ac:dyDescent="0.25">
      <c r="A181" t="s">
        <v>313</v>
      </c>
      <c r="B181" t="s">
        <v>313</v>
      </c>
      <c r="C181">
        <v>1112009</v>
      </c>
      <c r="D181" s="11">
        <v>37683386040018</v>
      </c>
      <c r="E181" t="s">
        <v>51</v>
      </c>
      <c r="F181">
        <v>0</v>
      </c>
      <c r="G181">
        <v>0</v>
      </c>
      <c r="H181">
        <v>0</v>
      </c>
      <c r="I181">
        <v>0</v>
      </c>
      <c r="J181">
        <v>323688</v>
      </c>
      <c r="K181">
        <v>0</v>
      </c>
      <c r="L181">
        <v>0</v>
      </c>
      <c r="M181">
        <v>0</v>
      </c>
      <c r="N181">
        <v>2046</v>
      </c>
      <c r="O181">
        <v>0</v>
      </c>
      <c r="P181">
        <v>0</v>
      </c>
      <c r="Q181">
        <v>0</v>
      </c>
      <c r="R181">
        <v>23110</v>
      </c>
      <c r="S181">
        <v>0</v>
      </c>
      <c r="T181">
        <v>0</v>
      </c>
      <c r="U181">
        <v>0</v>
      </c>
    </row>
    <row r="182" spans="1:21" x14ac:dyDescent="0.25">
      <c r="A182" t="s">
        <v>314</v>
      </c>
      <c r="B182" t="s">
        <v>314</v>
      </c>
      <c r="C182">
        <v>1819076</v>
      </c>
      <c r="D182" s="11">
        <v>37684110126086</v>
      </c>
      <c r="E182" t="s">
        <v>60</v>
      </c>
      <c r="F182">
        <v>0</v>
      </c>
      <c r="G182">
        <v>0</v>
      </c>
      <c r="H182">
        <v>0</v>
      </c>
      <c r="I182">
        <v>0</v>
      </c>
      <c r="J182">
        <v>975943</v>
      </c>
      <c r="K182">
        <v>0</v>
      </c>
      <c r="L182">
        <v>923</v>
      </c>
      <c r="M182">
        <v>0</v>
      </c>
      <c r="N182">
        <v>5567</v>
      </c>
      <c r="O182">
        <v>0</v>
      </c>
      <c r="P182">
        <v>0</v>
      </c>
      <c r="Q182">
        <v>0</v>
      </c>
      <c r="R182">
        <v>88062</v>
      </c>
      <c r="S182">
        <v>0</v>
      </c>
      <c r="T182">
        <v>0</v>
      </c>
      <c r="U182">
        <v>0</v>
      </c>
    </row>
    <row r="183" spans="1:21" x14ac:dyDescent="0.25">
      <c r="A183" t="s">
        <v>315</v>
      </c>
      <c r="B183" t="s">
        <v>316</v>
      </c>
      <c r="C183">
        <v>1314009</v>
      </c>
      <c r="D183" s="11">
        <v>33751923330917</v>
      </c>
      <c r="E183" t="s">
        <v>131</v>
      </c>
      <c r="F183">
        <v>0</v>
      </c>
      <c r="G183">
        <v>0</v>
      </c>
      <c r="H183">
        <v>0</v>
      </c>
      <c r="I183">
        <v>0</v>
      </c>
      <c r="J183">
        <v>817965</v>
      </c>
      <c r="K183">
        <v>0</v>
      </c>
      <c r="L183">
        <v>0</v>
      </c>
      <c r="M183">
        <v>0</v>
      </c>
      <c r="N183">
        <v>5026</v>
      </c>
      <c r="O183">
        <v>0</v>
      </c>
      <c r="P183">
        <v>0</v>
      </c>
      <c r="Q183">
        <v>0</v>
      </c>
      <c r="R183">
        <v>59088</v>
      </c>
      <c r="S183">
        <v>0</v>
      </c>
      <c r="T183">
        <v>0</v>
      </c>
      <c r="U183">
        <v>0</v>
      </c>
    </row>
    <row r="184" spans="1:21" x14ac:dyDescent="0.25">
      <c r="A184" t="s">
        <v>317</v>
      </c>
      <c r="B184" t="s">
        <v>318</v>
      </c>
      <c r="C184">
        <v>2021048</v>
      </c>
      <c r="D184" s="11" t="s">
        <v>319</v>
      </c>
      <c r="E184" t="s">
        <v>125</v>
      </c>
      <c r="F184">
        <v>0</v>
      </c>
      <c r="G184">
        <v>0</v>
      </c>
      <c r="H184">
        <v>0</v>
      </c>
      <c r="I184">
        <v>0</v>
      </c>
      <c r="J184">
        <v>315424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29106</v>
      </c>
      <c r="S184">
        <v>0</v>
      </c>
      <c r="T184">
        <v>0</v>
      </c>
      <c r="U184">
        <v>0</v>
      </c>
    </row>
    <row r="185" spans="1:21" x14ac:dyDescent="0.25">
      <c r="A185" t="s">
        <v>320</v>
      </c>
      <c r="B185" t="s">
        <v>318</v>
      </c>
      <c r="C185">
        <v>2021049</v>
      </c>
      <c r="D185" s="11" t="s">
        <v>321</v>
      </c>
      <c r="E185" t="s">
        <v>125</v>
      </c>
      <c r="F185">
        <v>0</v>
      </c>
      <c r="G185">
        <v>0</v>
      </c>
      <c r="H185">
        <v>0</v>
      </c>
      <c r="I185">
        <v>0</v>
      </c>
      <c r="J185">
        <v>321835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29526</v>
      </c>
      <c r="S185">
        <v>0</v>
      </c>
      <c r="T185">
        <v>0</v>
      </c>
      <c r="U185">
        <v>0</v>
      </c>
    </row>
    <row r="186" spans="1:21" x14ac:dyDescent="0.25">
      <c r="A186" t="s">
        <v>322</v>
      </c>
      <c r="B186" t="s">
        <v>318</v>
      </c>
      <c r="C186">
        <v>2021051</v>
      </c>
      <c r="D186" s="11" t="s">
        <v>323</v>
      </c>
      <c r="E186" t="s">
        <v>125</v>
      </c>
      <c r="F186">
        <v>0</v>
      </c>
      <c r="G186">
        <v>0</v>
      </c>
      <c r="H186">
        <v>0</v>
      </c>
      <c r="I186">
        <v>0</v>
      </c>
      <c r="J186">
        <v>275162</v>
      </c>
      <c r="K186">
        <v>0</v>
      </c>
      <c r="L186">
        <v>179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25346</v>
      </c>
      <c r="S186">
        <v>0</v>
      </c>
      <c r="T186">
        <v>0</v>
      </c>
      <c r="U186">
        <v>0</v>
      </c>
    </row>
    <row r="187" spans="1:21" x14ac:dyDescent="0.25">
      <c r="A187" t="s">
        <v>324</v>
      </c>
      <c r="B187" t="s">
        <v>318</v>
      </c>
      <c r="C187">
        <v>2021050</v>
      </c>
      <c r="D187" s="11" t="s">
        <v>325</v>
      </c>
      <c r="E187" t="s">
        <v>125</v>
      </c>
      <c r="F187">
        <v>0</v>
      </c>
      <c r="G187">
        <v>0</v>
      </c>
      <c r="H187">
        <v>0</v>
      </c>
      <c r="I187">
        <v>0</v>
      </c>
      <c r="J187">
        <v>310490</v>
      </c>
      <c r="K187">
        <v>0</v>
      </c>
      <c r="L187">
        <v>28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29463</v>
      </c>
      <c r="S187">
        <v>0</v>
      </c>
      <c r="T187">
        <v>0</v>
      </c>
      <c r="U187">
        <v>0</v>
      </c>
    </row>
    <row r="188" spans="1:21" x14ac:dyDescent="0.25">
      <c r="A188" t="s">
        <v>326</v>
      </c>
      <c r="B188" t="s">
        <v>318</v>
      </c>
      <c r="C188">
        <v>2021052</v>
      </c>
      <c r="D188" s="11" t="s">
        <v>327</v>
      </c>
      <c r="E188" t="s">
        <v>125</v>
      </c>
      <c r="F188">
        <v>0</v>
      </c>
      <c r="G188">
        <v>0</v>
      </c>
      <c r="H188">
        <v>0</v>
      </c>
      <c r="I188">
        <v>0</v>
      </c>
      <c r="J188">
        <v>323444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30404</v>
      </c>
      <c r="S188">
        <v>0</v>
      </c>
      <c r="T188">
        <v>0</v>
      </c>
      <c r="U188">
        <v>0</v>
      </c>
    </row>
    <row r="189" spans="1:21" x14ac:dyDescent="0.25">
      <c r="A189" t="s">
        <v>318</v>
      </c>
      <c r="B189" t="s">
        <v>318</v>
      </c>
      <c r="C189">
        <v>2021053</v>
      </c>
      <c r="D189" s="11" t="s">
        <v>328</v>
      </c>
      <c r="E189" t="s">
        <v>125</v>
      </c>
      <c r="F189">
        <v>0</v>
      </c>
      <c r="G189">
        <v>0</v>
      </c>
      <c r="H189">
        <v>0</v>
      </c>
      <c r="I189">
        <v>0</v>
      </c>
      <c r="J189">
        <v>370026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34799</v>
      </c>
      <c r="S189">
        <v>0</v>
      </c>
      <c r="T189">
        <v>0</v>
      </c>
      <c r="U189">
        <v>0</v>
      </c>
    </row>
    <row r="190" spans="1:21" x14ac:dyDescent="0.25">
      <c r="A190" t="s">
        <v>329</v>
      </c>
      <c r="B190" t="s">
        <v>318</v>
      </c>
      <c r="C190">
        <v>2021054</v>
      </c>
      <c r="D190" s="11" t="s">
        <v>330</v>
      </c>
      <c r="E190" t="s">
        <v>125</v>
      </c>
      <c r="F190">
        <v>0</v>
      </c>
      <c r="G190">
        <v>0</v>
      </c>
      <c r="H190">
        <v>0</v>
      </c>
      <c r="I190">
        <v>0</v>
      </c>
      <c r="J190">
        <v>459142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43601</v>
      </c>
      <c r="S190">
        <v>0</v>
      </c>
      <c r="T190">
        <v>0</v>
      </c>
      <c r="U190">
        <v>0</v>
      </c>
    </row>
    <row r="191" spans="1:21" x14ac:dyDescent="0.25">
      <c r="A191" t="s">
        <v>331</v>
      </c>
      <c r="B191" t="s">
        <v>318</v>
      </c>
      <c r="C191">
        <v>2021055</v>
      </c>
      <c r="D191" s="11" t="s">
        <v>332</v>
      </c>
      <c r="E191" t="s">
        <v>125</v>
      </c>
      <c r="F191">
        <v>0</v>
      </c>
      <c r="G191">
        <v>0</v>
      </c>
      <c r="H191">
        <v>0</v>
      </c>
      <c r="I191">
        <v>0</v>
      </c>
      <c r="J191">
        <v>288983</v>
      </c>
      <c r="K191">
        <v>0</v>
      </c>
      <c r="L191">
        <v>1201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26922</v>
      </c>
      <c r="S191">
        <v>0</v>
      </c>
      <c r="T191">
        <v>0</v>
      </c>
      <c r="U191">
        <v>0</v>
      </c>
    </row>
    <row r="192" spans="1:21" x14ac:dyDescent="0.25">
      <c r="A192" t="s">
        <v>333</v>
      </c>
      <c r="B192" t="s">
        <v>318</v>
      </c>
      <c r="C192">
        <v>2021056</v>
      </c>
      <c r="D192" s="11" t="s">
        <v>334</v>
      </c>
      <c r="E192" t="s">
        <v>125</v>
      </c>
      <c r="F192">
        <v>0</v>
      </c>
      <c r="G192">
        <v>0</v>
      </c>
      <c r="H192">
        <v>0</v>
      </c>
      <c r="I192">
        <v>0</v>
      </c>
      <c r="J192">
        <v>292608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26317</v>
      </c>
      <c r="S192">
        <v>0</v>
      </c>
      <c r="T192">
        <v>0</v>
      </c>
      <c r="U192">
        <v>0</v>
      </c>
    </row>
    <row r="193" spans="1:21" x14ac:dyDescent="0.25">
      <c r="A193" t="s">
        <v>335</v>
      </c>
      <c r="B193" t="s">
        <v>318</v>
      </c>
      <c r="C193">
        <v>2021057</v>
      </c>
      <c r="D193" s="11" t="s">
        <v>336</v>
      </c>
      <c r="E193" t="s">
        <v>125</v>
      </c>
      <c r="F193">
        <v>0</v>
      </c>
      <c r="G193">
        <v>0</v>
      </c>
      <c r="H193">
        <v>0</v>
      </c>
      <c r="I193">
        <v>0</v>
      </c>
      <c r="J193">
        <v>313212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29742</v>
      </c>
      <c r="S193">
        <v>0</v>
      </c>
      <c r="T193">
        <v>0</v>
      </c>
      <c r="U193">
        <v>0</v>
      </c>
    </row>
    <row r="194" spans="1:21" x14ac:dyDescent="0.25">
      <c r="A194" t="s">
        <v>337</v>
      </c>
      <c r="B194" t="s">
        <v>318</v>
      </c>
      <c r="C194">
        <v>2021062</v>
      </c>
      <c r="D194" s="11" t="s">
        <v>338</v>
      </c>
      <c r="E194" t="s">
        <v>125</v>
      </c>
      <c r="F194">
        <v>0</v>
      </c>
      <c r="G194">
        <v>0</v>
      </c>
      <c r="H194">
        <v>0</v>
      </c>
      <c r="I194">
        <v>0</v>
      </c>
      <c r="J194">
        <v>300989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28588</v>
      </c>
      <c r="S194">
        <v>0</v>
      </c>
      <c r="T194">
        <v>0</v>
      </c>
      <c r="U194">
        <v>0</v>
      </c>
    </row>
    <row r="195" spans="1:21" x14ac:dyDescent="0.25">
      <c r="A195" t="s">
        <v>339</v>
      </c>
      <c r="B195" t="s">
        <v>318</v>
      </c>
      <c r="C195">
        <v>2021063</v>
      </c>
      <c r="D195" s="11" t="s">
        <v>340</v>
      </c>
      <c r="E195" t="s">
        <v>125</v>
      </c>
      <c r="F195">
        <v>0</v>
      </c>
      <c r="G195">
        <v>0</v>
      </c>
      <c r="H195">
        <v>0</v>
      </c>
      <c r="I195">
        <v>0</v>
      </c>
      <c r="J195">
        <v>254068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22529</v>
      </c>
      <c r="S195">
        <v>0</v>
      </c>
      <c r="T195">
        <v>0</v>
      </c>
      <c r="U195">
        <v>0</v>
      </c>
    </row>
    <row r="196" spans="1:21" x14ac:dyDescent="0.25">
      <c r="A196" t="s">
        <v>341</v>
      </c>
      <c r="B196" t="s">
        <v>318</v>
      </c>
      <c r="C196">
        <v>2021064</v>
      </c>
      <c r="D196" s="11" t="s">
        <v>342</v>
      </c>
      <c r="E196" t="s">
        <v>125</v>
      </c>
      <c r="F196">
        <v>0</v>
      </c>
      <c r="G196">
        <v>0</v>
      </c>
      <c r="H196">
        <v>0</v>
      </c>
      <c r="I196">
        <v>0</v>
      </c>
      <c r="J196">
        <v>256717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22880</v>
      </c>
      <c r="S196">
        <v>0</v>
      </c>
      <c r="T196">
        <v>0</v>
      </c>
      <c r="U196">
        <v>0</v>
      </c>
    </row>
    <row r="197" spans="1:21" x14ac:dyDescent="0.25">
      <c r="A197" t="s">
        <v>343</v>
      </c>
      <c r="B197" t="s">
        <v>318</v>
      </c>
      <c r="C197">
        <v>2021065</v>
      </c>
      <c r="D197" s="11" t="s">
        <v>344</v>
      </c>
      <c r="E197" t="s">
        <v>125</v>
      </c>
      <c r="F197">
        <v>0</v>
      </c>
      <c r="G197">
        <v>0</v>
      </c>
      <c r="H197">
        <v>0</v>
      </c>
      <c r="I197">
        <v>0</v>
      </c>
      <c r="J197">
        <v>246914</v>
      </c>
      <c r="K197">
        <v>0</v>
      </c>
      <c r="L197">
        <v>129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23200</v>
      </c>
      <c r="S197">
        <v>0</v>
      </c>
      <c r="T197">
        <v>0</v>
      </c>
      <c r="U197">
        <v>0</v>
      </c>
    </row>
    <row r="198" spans="1:21" x14ac:dyDescent="0.25">
      <c r="A198" t="s">
        <v>345</v>
      </c>
      <c r="B198" t="s">
        <v>318</v>
      </c>
      <c r="C198">
        <v>2021067</v>
      </c>
      <c r="D198" s="11" t="s">
        <v>346</v>
      </c>
      <c r="E198" t="s">
        <v>125</v>
      </c>
      <c r="F198">
        <v>0</v>
      </c>
      <c r="G198">
        <v>0</v>
      </c>
      <c r="H198">
        <v>0</v>
      </c>
      <c r="I198">
        <v>0</v>
      </c>
      <c r="J198">
        <v>247083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23468</v>
      </c>
      <c r="S198">
        <v>0</v>
      </c>
      <c r="T198">
        <v>0</v>
      </c>
      <c r="U198">
        <v>0</v>
      </c>
    </row>
    <row r="199" spans="1:21" x14ac:dyDescent="0.25">
      <c r="A199" t="s">
        <v>347</v>
      </c>
      <c r="B199" t="s">
        <v>318</v>
      </c>
      <c r="C199">
        <v>2021058</v>
      </c>
      <c r="D199" s="11" t="s">
        <v>348</v>
      </c>
      <c r="E199" t="s">
        <v>125</v>
      </c>
      <c r="F199">
        <v>0</v>
      </c>
      <c r="G199">
        <v>0</v>
      </c>
      <c r="H199">
        <v>0</v>
      </c>
      <c r="I199">
        <v>0</v>
      </c>
      <c r="J199">
        <v>251980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23444</v>
      </c>
      <c r="S199">
        <v>0</v>
      </c>
      <c r="T199">
        <v>0</v>
      </c>
      <c r="U199">
        <v>0</v>
      </c>
    </row>
    <row r="200" spans="1:21" x14ac:dyDescent="0.25">
      <c r="A200" t="s">
        <v>349</v>
      </c>
      <c r="B200" t="s">
        <v>350</v>
      </c>
      <c r="C200">
        <v>2122021</v>
      </c>
      <c r="D200" s="11" t="s">
        <v>351</v>
      </c>
      <c r="E200" t="s">
        <v>58</v>
      </c>
      <c r="F200">
        <v>0</v>
      </c>
      <c r="G200">
        <v>0</v>
      </c>
      <c r="H200">
        <v>0</v>
      </c>
      <c r="I200">
        <v>0</v>
      </c>
      <c r="J200">
        <v>235459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22609</v>
      </c>
      <c r="S200">
        <v>0</v>
      </c>
      <c r="T200">
        <v>0</v>
      </c>
      <c r="U200">
        <v>0</v>
      </c>
    </row>
    <row r="201" spans="1:21" x14ac:dyDescent="0.25">
      <c r="A201" t="s">
        <v>352</v>
      </c>
      <c r="B201" t="s">
        <v>352</v>
      </c>
      <c r="C201">
        <v>1617040</v>
      </c>
      <c r="D201" s="11">
        <v>37683386117279</v>
      </c>
      <c r="E201" t="s">
        <v>96</v>
      </c>
      <c r="F201">
        <v>0</v>
      </c>
      <c r="G201">
        <v>0</v>
      </c>
      <c r="H201">
        <v>0</v>
      </c>
      <c r="I201">
        <v>0</v>
      </c>
      <c r="J201">
        <v>94473</v>
      </c>
      <c r="K201">
        <v>0</v>
      </c>
      <c r="L201">
        <v>-393</v>
      </c>
      <c r="M201">
        <v>0</v>
      </c>
      <c r="N201">
        <v>554</v>
      </c>
      <c r="O201">
        <v>0</v>
      </c>
      <c r="P201">
        <v>0</v>
      </c>
      <c r="Q201">
        <v>0</v>
      </c>
      <c r="R201">
        <v>5028</v>
      </c>
      <c r="S201">
        <v>0</v>
      </c>
      <c r="T201">
        <v>0</v>
      </c>
      <c r="U201">
        <v>0</v>
      </c>
    </row>
    <row r="202" spans="1:21" x14ac:dyDescent="0.25">
      <c r="A202" t="s">
        <v>353</v>
      </c>
      <c r="B202" t="s">
        <v>353</v>
      </c>
      <c r="C202">
        <v>1213010</v>
      </c>
      <c r="D202" s="11">
        <v>37680230124321</v>
      </c>
      <c r="E202" t="s">
        <v>49</v>
      </c>
      <c r="F202">
        <v>0</v>
      </c>
      <c r="G202">
        <v>0</v>
      </c>
      <c r="H202">
        <v>0</v>
      </c>
      <c r="I202">
        <v>0</v>
      </c>
      <c r="J202">
        <v>163918</v>
      </c>
      <c r="K202">
        <v>0</v>
      </c>
      <c r="L202">
        <v>-1444</v>
      </c>
      <c r="M202">
        <v>0</v>
      </c>
      <c r="N202">
        <v>1009</v>
      </c>
      <c r="O202">
        <v>0</v>
      </c>
      <c r="P202">
        <v>6431</v>
      </c>
      <c r="Q202">
        <v>568</v>
      </c>
      <c r="R202">
        <v>12017</v>
      </c>
      <c r="S202">
        <v>0</v>
      </c>
      <c r="T202">
        <v>0</v>
      </c>
      <c r="U202">
        <v>0</v>
      </c>
    </row>
    <row r="203" spans="1:21" x14ac:dyDescent="0.25">
      <c r="A203" t="s">
        <v>354</v>
      </c>
      <c r="B203" t="s">
        <v>354</v>
      </c>
      <c r="C203">
        <v>1314011</v>
      </c>
      <c r="D203" s="11">
        <v>37683380108548</v>
      </c>
      <c r="E203" t="s">
        <v>131</v>
      </c>
      <c r="F203">
        <v>0</v>
      </c>
      <c r="G203">
        <v>0</v>
      </c>
      <c r="H203">
        <v>0</v>
      </c>
      <c r="I203">
        <v>0</v>
      </c>
      <c r="J203">
        <v>305531</v>
      </c>
      <c r="K203">
        <v>0</v>
      </c>
      <c r="L203">
        <v>-1809</v>
      </c>
      <c r="M203">
        <v>0</v>
      </c>
      <c r="N203">
        <v>1666</v>
      </c>
      <c r="O203">
        <v>0</v>
      </c>
      <c r="P203">
        <v>0</v>
      </c>
      <c r="Q203">
        <v>0</v>
      </c>
      <c r="R203">
        <v>22409</v>
      </c>
      <c r="S203">
        <v>0</v>
      </c>
      <c r="T203">
        <v>0</v>
      </c>
      <c r="U203">
        <v>0</v>
      </c>
    </row>
    <row r="204" spans="1:21" x14ac:dyDescent="0.25">
      <c r="A204" t="s">
        <v>355</v>
      </c>
      <c r="B204" t="s">
        <v>356</v>
      </c>
      <c r="C204">
        <v>1617051</v>
      </c>
      <c r="D204" s="11">
        <v>19753090134619</v>
      </c>
      <c r="E204" t="s">
        <v>96</v>
      </c>
      <c r="F204">
        <v>0</v>
      </c>
      <c r="G204">
        <v>0</v>
      </c>
      <c r="H204">
        <v>0</v>
      </c>
      <c r="I204">
        <v>0</v>
      </c>
      <c r="J204">
        <v>71944</v>
      </c>
      <c r="K204">
        <v>0</v>
      </c>
      <c r="L204">
        <v>0</v>
      </c>
      <c r="M204">
        <v>0</v>
      </c>
      <c r="N204">
        <v>455</v>
      </c>
      <c r="O204">
        <v>0</v>
      </c>
      <c r="P204">
        <v>0</v>
      </c>
      <c r="Q204">
        <v>0</v>
      </c>
      <c r="R204">
        <v>3464</v>
      </c>
      <c r="S204">
        <v>0</v>
      </c>
      <c r="T204">
        <v>0</v>
      </c>
      <c r="U204">
        <v>0</v>
      </c>
    </row>
    <row r="205" spans="1:21" x14ac:dyDescent="0.25">
      <c r="A205" t="s">
        <v>357</v>
      </c>
      <c r="B205" t="s">
        <v>356</v>
      </c>
      <c r="C205">
        <v>1819082</v>
      </c>
      <c r="D205" s="11">
        <v>19753090138297</v>
      </c>
      <c r="E205" t="s">
        <v>60</v>
      </c>
      <c r="F205">
        <v>0</v>
      </c>
      <c r="G205">
        <v>0</v>
      </c>
      <c r="H205">
        <v>0</v>
      </c>
      <c r="I205">
        <v>0</v>
      </c>
      <c r="J205">
        <v>231729</v>
      </c>
      <c r="K205">
        <v>0</v>
      </c>
      <c r="L205">
        <v>0</v>
      </c>
      <c r="M205">
        <v>0</v>
      </c>
      <c r="N205">
        <v>1022</v>
      </c>
      <c r="O205">
        <v>0</v>
      </c>
      <c r="P205">
        <v>0</v>
      </c>
      <c r="Q205">
        <v>0</v>
      </c>
      <c r="R205">
        <v>16209</v>
      </c>
      <c r="S205">
        <v>0</v>
      </c>
      <c r="T205">
        <v>0</v>
      </c>
      <c r="U205">
        <v>0</v>
      </c>
    </row>
    <row r="206" spans="1:21" x14ac:dyDescent="0.25">
      <c r="A206" t="s">
        <v>358</v>
      </c>
      <c r="B206" t="s">
        <v>356</v>
      </c>
      <c r="C206">
        <v>1516017</v>
      </c>
      <c r="D206" s="11">
        <v>19753090131987</v>
      </c>
      <c r="E206" t="s">
        <v>55</v>
      </c>
      <c r="F206">
        <v>0</v>
      </c>
      <c r="G206">
        <v>0</v>
      </c>
      <c r="H206">
        <v>0</v>
      </c>
      <c r="I206">
        <v>0</v>
      </c>
      <c r="J206">
        <v>3029575</v>
      </c>
      <c r="K206">
        <v>0</v>
      </c>
      <c r="L206">
        <v>0</v>
      </c>
      <c r="M206">
        <v>0</v>
      </c>
      <c r="N206">
        <v>17734</v>
      </c>
      <c r="O206">
        <v>0</v>
      </c>
      <c r="P206">
        <v>0</v>
      </c>
      <c r="Q206">
        <v>0</v>
      </c>
      <c r="R206">
        <v>203250</v>
      </c>
      <c r="S206">
        <v>0</v>
      </c>
      <c r="T206">
        <v>0</v>
      </c>
      <c r="U206">
        <v>0</v>
      </c>
    </row>
    <row r="207" spans="1:21" x14ac:dyDescent="0.25">
      <c r="A207" t="s">
        <v>359</v>
      </c>
      <c r="B207" t="s">
        <v>356</v>
      </c>
      <c r="C207">
        <v>1213011</v>
      </c>
      <c r="D207" s="11">
        <v>19646670125559</v>
      </c>
      <c r="E207" t="s">
        <v>49</v>
      </c>
      <c r="F207">
        <v>0</v>
      </c>
      <c r="G207">
        <v>0</v>
      </c>
      <c r="H207">
        <v>0</v>
      </c>
      <c r="I207">
        <v>0</v>
      </c>
      <c r="J207">
        <v>579787</v>
      </c>
      <c r="K207">
        <v>0</v>
      </c>
      <c r="L207">
        <v>0</v>
      </c>
      <c r="M207">
        <v>0</v>
      </c>
      <c r="N207">
        <v>3407</v>
      </c>
      <c r="O207">
        <v>0</v>
      </c>
      <c r="P207">
        <v>0</v>
      </c>
      <c r="Q207">
        <v>0</v>
      </c>
      <c r="R207">
        <v>38899</v>
      </c>
      <c r="S207">
        <v>0</v>
      </c>
      <c r="T207">
        <v>0</v>
      </c>
      <c r="U207">
        <v>0</v>
      </c>
    </row>
    <row r="208" spans="1:21" x14ac:dyDescent="0.25">
      <c r="A208" t="s">
        <v>360</v>
      </c>
      <c r="B208" t="s">
        <v>356</v>
      </c>
      <c r="C208">
        <v>1718051</v>
      </c>
      <c r="D208" s="11">
        <v>19753090136531</v>
      </c>
      <c r="E208" t="s">
        <v>83</v>
      </c>
      <c r="F208">
        <v>0</v>
      </c>
      <c r="G208">
        <v>0</v>
      </c>
      <c r="H208">
        <v>0</v>
      </c>
      <c r="I208">
        <v>0</v>
      </c>
      <c r="J208">
        <v>278381</v>
      </c>
      <c r="K208">
        <v>0</v>
      </c>
      <c r="L208">
        <v>0</v>
      </c>
      <c r="M208">
        <v>0</v>
      </c>
      <c r="N208">
        <v>1034</v>
      </c>
      <c r="O208">
        <v>0</v>
      </c>
      <c r="P208">
        <v>0</v>
      </c>
      <c r="Q208">
        <v>0</v>
      </c>
      <c r="R208">
        <v>17257</v>
      </c>
      <c r="S208">
        <v>0</v>
      </c>
      <c r="T208">
        <v>0</v>
      </c>
      <c r="U208">
        <v>0</v>
      </c>
    </row>
    <row r="209" spans="1:21" x14ac:dyDescent="0.25">
      <c r="A209" t="s">
        <v>361</v>
      </c>
      <c r="B209" t="s">
        <v>356</v>
      </c>
      <c r="C209">
        <v>1112010</v>
      </c>
      <c r="D209" s="11">
        <v>19651360117234</v>
      </c>
      <c r="E209" t="s">
        <v>51</v>
      </c>
      <c r="F209">
        <v>0</v>
      </c>
      <c r="G209">
        <v>0</v>
      </c>
      <c r="H209">
        <v>0</v>
      </c>
      <c r="I209">
        <v>0</v>
      </c>
      <c r="J209">
        <v>713467</v>
      </c>
      <c r="K209">
        <v>0</v>
      </c>
      <c r="L209">
        <v>0</v>
      </c>
      <c r="M209">
        <v>0</v>
      </c>
      <c r="N209">
        <v>4508</v>
      </c>
      <c r="O209">
        <v>0</v>
      </c>
      <c r="P209">
        <v>0</v>
      </c>
      <c r="Q209">
        <v>0</v>
      </c>
      <c r="R209">
        <v>39371</v>
      </c>
      <c r="S209">
        <v>0</v>
      </c>
      <c r="T209">
        <v>0</v>
      </c>
      <c r="U209">
        <v>0</v>
      </c>
    </row>
    <row r="210" spans="1:21" x14ac:dyDescent="0.25">
      <c r="A210" t="s">
        <v>362</v>
      </c>
      <c r="B210" t="s">
        <v>363</v>
      </c>
      <c r="C210">
        <v>1314012</v>
      </c>
      <c r="D210" s="11">
        <v>33103300125385</v>
      </c>
      <c r="E210" t="s">
        <v>131</v>
      </c>
      <c r="F210">
        <v>0</v>
      </c>
      <c r="G210">
        <v>0</v>
      </c>
      <c r="H210">
        <v>0</v>
      </c>
      <c r="I210">
        <v>0</v>
      </c>
      <c r="J210">
        <v>937622</v>
      </c>
      <c r="K210">
        <v>0</v>
      </c>
      <c r="L210">
        <v>0</v>
      </c>
      <c r="M210">
        <v>0</v>
      </c>
      <c r="N210">
        <v>4105</v>
      </c>
      <c r="O210">
        <v>0</v>
      </c>
      <c r="P210">
        <v>0</v>
      </c>
      <c r="Q210">
        <v>0</v>
      </c>
      <c r="R210">
        <v>88438</v>
      </c>
      <c r="S210">
        <v>0</v>
      </c>
      <c r="T210">
        <v>0</v>
      </c>
      <c r="U210">
        <v>0</v>
      </c>
    </row>
    <row r="211" spans="1:21" x14ac:dyDescent="0.25">
      <c r="A211" t="s">
        <v>364</v>
      </c>
      <c r="B211" t="s">
        <v>365</v>
      </c>
      <c r="C211">
        <v>910011</v>
      </c>
      <c r="D211" s="11">
        <v>19734370118760</v>
      </c>
      <c r="E211" t="s">
        <v>102</v>
      </c>
      <c r="F211">
        <v>0</v>
      </c>
      <c r="G211">
        <v>0</v>
      </c>
      <c r="H211">
        <v>0</v>
      </c>
      <c r="I211">
        <v>0</v>
      </c>
      <c r="J211">
        <v>303332</v>
      </c>
      <c r="K211">
        <v>0</v>
      </c>
      <c r="L211">
        <v>0</v>
      </c>
      <c r="M211">
        <v>0</v>
      </c>
      <c r="N211">
        <v>1918</v>
      </c>
      <c r="O211">
        <v>0</v>
      </c>
      <c r="P211">
        <v>2935</v>
      </c>
      <c r="Q211">
        <v>6501</v>
      </c>
      <c r="R211">
        <v>20373</v>
      </c>
      <c r="S211">
        <v>0</v>
      </c>
      <c r="T211">
        <v>0</v>
      </c>
      <c r="U211">
        <v>0</v>
      </c>
    </row>
    <row r="212" spans="1:21" x14ac:dyDescent="0.25">
      <c r="A212" t="s">
        <v>366</v>
      </c>
      <c r="B212" t="s">
        <v>365</v>
      </c>
      <c r="C212">
        <v>1819038</v>
      </c>
      <c r="D212" s="11">
        <v>19734370137240</v>
      </c>
      <c r="E212" t="s">
        <v>60</v>
      </c>
      <c r="F212">
        <v>0</v>
      </c>
      <c r="G212">
        <v>0</v>
      </c>
      <c r="H212">
        <v>0</v>
      </c>
      <c r="I212">
        <v>0</v>
      </c>
      <c r="J212">
        <v>118050</v>
      </c>
      <c r="K212">
        <v>0</v>
      </c>
      <c r="L212">
        <v>86</v>
      </c>
      <c r="M212">
        <v>0</v>
      </c>
      <c r="N212">
        <v>491</v>
      </c>
      <c r="O212">
        <v>0</v>
      </c>
      <c r="P212">
        <v>1593</v>
      </c>
      <c r="Q212">
        <v>6464</v>
      </c>
      <c r="R212">
        <v>7893</v>
      </c>
      <c r="S212">
        <v>0</v>
      </c>
      <c r="T212">
        <v>0</v>
      </c>
      <c r="U212">
        <v>0</v>
      </c>
    </row>
    <row r="213" spans="1:21" x14ac:dyDescent="0.25">
      <c r="A213" t="s">
        <v>367</v>
      </c>
      <c r="B213" t="s">
        <v>367</v>
      </c>
      <c r="C213">
        <v>1213012</v>
      </c>
      <c r="D213" s="11">
        <v>36679590114256</v>
      </c>
      <c r="E213" t="s">
        <v>49</v>
      </c>
      <c r="F213">
        <v>0</v>
      </c>
      <c r="G213">
        <v>0</v>
      </c>
      <c r="H213">
        <v>0</v>
      </c>
      <c r="I213">
        <v>0</v>
      </c>
      <c r="J213">
        <v>788722</v>
      </c>
      <c r="K213">
        <v>0</v>
      </c>
      <c r="L213">
        <v>-386</v>
      </c>
      <c r="M213">
        <v>0</v>
      </c>
      <c r="N213">
        <v>4986</v>
      </c>
      <c r="O213">
        <v>0</v>
      </c>
      <c r="P213">
        <v>0</v>
      </c>
      <c r="Q213">
        <v>0</v>
      </c>
      <c r="R213">
        <v>70701</v>
      </c>
      <c r="S213">
        <v>0</v>
      </c>
      <c r="T213">
        <v>0</v>
      </c>
      <c r="U213">
        <v>0</v>
      </c>
    </row>
    <row r="214" spans="1:21" x14ac:dyDescent="0.25">
      <c r="A214" t="s">
        <v>368</v>
      </c>
      <c r="B214" t="s">
        <v>368</v>
      </c>
      <c r="C214">
        <v>1314013</v>
      </c>
      <c r="D214" s="11">
        <v>37683380118083</v>
      </c>
      <c r="E214" t="s">
        <v>131</v>
      </c>
      <c r="F214">
        <v>0</v>
      </c>
      <c r="G214">
        <v>0</v>
      </c>
      <c r="H214">
        <v>0</v>
      </c>
      <c r="I214">
        <v>0</v>
      </c>
      <c r="J214">
        <v>361379</v>
      </c>
      <c r="K214">
        <v>0</v>
      </c>
      <c r="L214">
        <v>1051</v>
      </c>
      <c r="M214">
        <v>0</v>
      </c>
      <c r="N214">
        <v>1883</v>
      </c>
      <c r="O214">
        <v>0</v>
      </c>
      <c r="P214">
        <v>0</v>
      </c>
      <c r="Q214">
        <v>0</v>
      </c>
      <c r="R214">
        <v>25543</v>
      </c>
      <c r="S214">
        <v>0</v>
      </c>
      <c r="T214">
        <v>0</v>
      </c>
      <c r="U214">
        <v>0</v>
      </c>
    </row>
    <row r="215" spans="1:21" x14ac:dyDescent="0.25">
      <c r="A215" t="s">
        <v>369</v>
      </c>
      <c r="B215" t="s">
        <v>369</v>
      </c>
      <c r="C215">
        <v>1920036</v>
      </c>
      <c r="D215" s="11">
        <v>4614240120394</v>
      </c>
      <c r="E215" t="s">
        <v>155</v>
      </c>
      <c r="F215">
        <v>0</v>
      </c>
      <c r="G215">
        <v>0</v>
      </c>
      <c r="H215">
        <v>0</v>
      </c>
      <c r="I215">
        <v>0</v>
      </c>
      <c r="J215">
        <v>305950</v>
      </c>
      <c r="K215">
        <v>0</v>
      </c>
      <c r="L215">
        <v>400</v>
      </c>
      <c r="M215">
        <v>0</v>
      </c>
      <c r="N215">
        <v>1947</v>
      </c>
      <c r="O215">
        <v>0</v>
      </c>
      <c r="P215">
        <v>0</v>
      </c>
      <c r="Q215">
        <v>0</v>
      </c>
      <c r="R215">
        <v>18853</v>
      </c>
      <c r="S215">
        <v>0</v>
      </c>
      <c r="T215">
        <v>0</v>
      </c>
      <c r="U215">
        <v>0</v>
      </c>
    </row>
    <row r="216" spans="1:21" x14ac:dyDescent="0.25">
      <c r="A216" t="s">
        <v>370</v>
      </c>
      <c r="B216" t="s">
        <v>370</v>
      </c>
      <c r="C216">
        <v>2122023</v>
      </c>
      <c r="D216" s="11" t="s">
        <v>371</v>
      </c>
      <c r="E216" t="s">
        <v>58</v>
      </c>
      <c r="F216">
        <v>0</v>
      </c>
      <c r="G216">
        <v>0</v>
      </c>
      <c r="H216">
        <v>0</v>
      </c>
      <c r="I216">
        <v>0</v>
      </c>
      <c r="J216">
        <v>312320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30030</v>
      </c>
      <c r="S216">
        <v>0</v>
      </c>
      <c r="T216">
        <v>0</v>
      </c>
      <c r="U216">
        <v>0</v>
      </c>
    </row>
    <row r="217" spans="1:21" x14ac:dyDescent="0.25">
      <c r="A217" t="s">
        <v>372</v>
      </c>
      <c r="B217" t="s">
        <v>372</v>
      </c>
      <c r="C217">
        <v>1819029</v>
      </c>
      <c r="D217" s="11">
        <v>7100740137026</v>
      </c>
      <c r="E217" t="s">
        <v>60</v>
      </c>
      <c r="F217">
        <v>0</v>
      </c>
      <c r="G217">
        <v>0</v>
      </c>
      <c r="H217">
        <v>0</v>
      </c>
      <c r="I217">
        <v>0</v>
      </c>
      <c r="J217">
        <v>227710</v>
      </c>
      <c r="K217">
        <v>0</v>
      </c>
      <c r="L217">
        <v>0</v>
      </c>
      <c r="M217">
        <v>0</v>
      </c>
      <c r="N217">
        <v>753</v>
      </c>
      <c r="O217">
        <v>0</v>
      </c>
      <c r="P217">
        <v>0</v>
      </c>
      <c r="Q217">
        <v>7385</v>
      </c>
      <c r="R217">
        <v>16680</v>
      </c>
      <c r="S217">
        <v>0</v>
      </c>
      <c r="T217">
        <v>0</v>
      </c>
      <c r="U217">
        <v>0</v>
      </c>
    </row>
    <row r="218" spans="1:21" x14ac:dyDescent="0.25">
      <c r="A218" t="s">
        <v>373</v>
      </c>
      <c r="B218" t="s">
        <v>374</v>
      </c>
      <c r="C218">
        <v>2223012</v>
      </c>
      <c r="D218" s="11" t="s">
        <v>375</v>
      </c>
      <c r="E218" t="s">
        <v>69</v>
      </c>
      <c r="F218">
        <v>0</v>
      </c>
      <c r="G218">
        <v>0</v>
      </c>
      <c r="H218">
        <v>0</v>
      </c>
      <c r="I218">
        <v>0</v>
      </c>
      <c r="J218">
        <v>59812</v>
      </c>
      <c r="K218">
        <v>0</v>
      </c>
      <c r="L218">
        <v>0</v>
      </c>
      <c r="M218">
        <v>-390</v>
      </c>
      <c r="N218">
        <v>0</v>
      </c>
      <c r="O218">
        <v>0</v>
      </c>
      <c r="P218">
        <v>0</v>
      </c>
      <c r="Q218">
        <v>0</v>
      </c>
      <c r="R218">
        <v>5821</v>
      </c>
      <c r="S218">
        <v>0</v>
      </c>
      <c r="T218">
        <v>0</v>
      </c>
      <c r="U218">
        <v>0</v>
      </c>
    </row>
    <row r="219" spans="1:21" x14ac:dyDescent="0.25">
      <c r="A219" t="s">
        <v>376</v>
      </c>
      <c r="B219" t="s">
        <v>377</v>
      </c>
      <c r="C219">
        <v>1718015</v>
      </c>
      <c r="D219" s="11">
        <v>9100900136036</v>
      </c>
      <c r="E219" t="s">
        <v>83</v>
      </c>
      <c r="F219">
        <v>0</v>
      </c>
      <c r="G219">
        <v>0</v>
      </c>
      <c r="H219">
        <v>0</v>
      </c>
      <c r="I219">
        <v>0</v>
      </c>
      <c r="J219">
        <v>891448</v>
      </c>
      <c r="K219">
        <v>0</v>
      </c>
      <c r="L219">
        <v>-944</v>
      </c>
      <c r="M219">
        <v>0</v>
      </c>
      <c r="N219">
        <v>3602</v>
      </c>
      <c r="O219">
        <v>0</v>
      </c>
      <c r="P219">
        <v>0</v>
      </c>
      <c r="Q219">
        <v>0</v>
      </c>
      <c r="R219">
        <v>65324</v>
      </c>
      <c r="S219">
        <v>0</v>
      </c>
      <c r="T219">
        <v>0</v>
      </c>
      <c r="U219">
        <v>0</v>
      </c>
    </row>
    <row r="220" spans="1:21" x14ac:dyDescent="0.25">
      <c r="A220" t="s">
        <v>378</v>
      </c>
      <c r="B220" t="s">
        <v>377</v>
      </c>
      <c r="C220">
        <v>1718016</v>
      </c>
      <c r="D220" s="11">
        <v>31669510135871</v>
      </c>
      <c r="E220" t="s">
        <v>83</v>
      </c>
      <c r="F220">
        <v>0</v>
      </c>
      <c r="G220">
        <v>0</v>
      </c>
      <c r="H220">
        <v>0</v>
      </c>
      <c r="I220">
        <v>0</v>
      </c>
      <c r="J220">
        <v>1012687</v>
      </c>
      <c r="K220">
        <v>0</v>
      </c>
      <c r="L220">
        <v>-1309</v>
      </c>
      <c r="M220">
        <v>0</v>
      </c>
      <c r="N220">
        <v>1153</v>
      </c>
      <c r="O220">
        <v>0</v>
      </c>
      <c r="P220">
        <v>0</v>
      </c>
      <c r="Q220">
        <v>0</v>
      </c>
      <c r="R220">
        <v>74266</v>
      </c>
      <c r="S220">
        <v>0</v>
      </c>
      <c r="T220">
        <v>0</v>
      </c>
      <c r="U220">
        <v>0</v>
      </c>
    </row>
    <row r="221" spans="1:21" x14ac:dyDescent="0.25">
      <c r="A221" t="s">
        <v>379</v>
      </c>
      <c r="B221" t="s">
        <v>377</v>
      </c>
      <c r="C221">
        <v>1112011</v>
      </c>
      <c r="D221" s="11">
        <v>31668450121418</v>
      </c>
      <c r="E221" t="s">
        <v>51</v>
      </c>
      <c r="F221">
        <v>0</v>
      </c>
      <c r="G221">
        <v>0</v>
      </c>
      <c r="H221">
        <v>0</v>
      </c>
      <c r="I221">
        <v>0</v>
      </c>
      <c r="J221">
        <v>1159232</v>
      </c>
      <c r="K221">
        <v>0</v>
      </c>
      <c r="L221">
        <v>-1508</v>
      </c>
      <c r="M221">
        <v>0</v>
      </c>
      <c r="N221">
        <v>7069</v>
      </c>
      <c r="O221">
        <v>0</v>
      </c>
      <c r="P221">
        <v>0</v>
      </c>
      <c r="Q221">
        <v>0</v>
      </c>
      <c r="R221">
        <v>85035</v>
      </c>
      <c r="S221">
        <v>0</v>
      </c>
      <c r="T221">
        <v>0</v>
      </c>
      <c r="U221">
        <v>0</v>
      </c>
    </row>
    <row r="222" spans="1:21" x14ac:dyDescent="0.25">
      <c r="A222" t="s">
        <v>380</v>
      </c>
      <c r="B222" t="s">
        <v>381</v>
      </c>
      <c r="C222">
        <v>2021017</v>
      </c>
      <c r="D222" s="11" t="s">
        <v>382</v>
      </c>
      <c r="E222" t="s">
        <v>125</v>
      </c>
      <c r="F222">
        <v>0</v>
      </c>
      <c r="G222">
        <v>0</v>
      </c>
      <c r="H222">
        <v>0</v>
      </c>
      <c r="I222">
        <v>0</v>
      </c>
      <c r="J222">
        <v>136603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7879</v>
      </c>
      <c r="S222">
        <v>0</v>
      </c>
      <c r="T222">
        <v>0</v>
      </c>
      <c r="U222">
        <v>0</v>
      </c>
    </row>
    <row r="223" spans="1:21" x14ac:dyDescent="0.25">
      <c r="A223" t="s">
        <v>383</v>
      </c>
      <c r="B223" t="s">
        <v>381</v>
      </c>
      <c r="C223">
        <v>2021018</v>
      </c>
      <c r="D223" s="11" t="s">
        <v>384</v>
      </c>
      <c r="E223" t="s">
        <v>125</v>
      </c>
      <c r="F223">
        <v>0</v>
      </c>
      <c r="G223">
        <v>0</v>
      </c>
      <c r="H223">
        <v>0</v>
      </c>
      <c r="I223">
        <v>0</v>
      </c>
      <c r="J223">
        <v>204935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13126</v>
      </c>
      <c r="S223">
        <v>0</v>
      </c>
      <c r="T223">
        <v>0</v>
      </c>
      <c r="U223">
        <v>0</v>
      </c>
    </row>
    <row r="224" spans="1:21" x14ac:dyDescent="0.25">
      <c r="A224" t="s">
        <v>385</v>
      </c>
      <c r="B224" t="s">
        <v>381</v>
      </c>
      <c r="C224">
        <v>2021019</v>
      </c>
      <c r="D224" s="11" t="s">
        <v>386</v>
      </c>
      <c r="E224" t="s">
        <v>125</v>
      </c>
      <c r="F224">
        <v>0</v>
      </c>
      <c r="G224">
        <v>0</v>
      </c>
      <c r="H224">
        <v>0</v>
      </c>
      <c r="I224">
        <v>0</v>
      </c>
      <c r="J224">
        <v>143744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8427</v>
      </c>
      <c r="S224">
        <v>0</v>
      </c>
      <c r="T224">
        <v>0</v>
      </c>
      <c r="U224">
        <v>0</v>
      </c>
    </row>
    <row r="225" spans="1:21" x14ac:dyDescent="0.25">
      <c r="A225" t="s">
        <v>387</v>
      </c>
      <c r="B225" t="s">
        <v>381</v>
      </c>
      <c r="C225">
        <v>1819041</v>
      </c>
      <c r="D225" s="11">
        <v>37681630138156</v>
      </c>
      <c r="E225" t="s">
        <v>60</v>
      </c>
      <c r="F225">
        <v>0</v>
      </c>
      <c r="G225">
        <v>0</v>
      </c>
      <c r="H225">
        <v>0</v>
      </c>
      <c r="I225">
        <v>0</v>
      </c>
      <c r="J225">
        <v>238168</v>
      </c>
      <c r="K225">
        <v>0</v>
      </c>
      <c r="L225">
        <v>0</v>
      </c>
      <c r="M225">
        <v>0</v>
      </c>
      <c r="N225">
        <v>1504</v>
      </c>
      <c r="O225">
        <v>0</v>
      </c>
      <c r="P225">
        <v>0</v>
      </c>
      <c r="Q225">
        <v>0</v>
      </c>
      <c r="R225">
        <v>13763</v>
      </c>
      <c r="S225">
        <v>0</v>
      </c>
      <c r="T225">
        <v>0</v>
      </c>
      <c r="U225">
        <v>0</v>
      </c>
    </row>
    <row r="226" spans="1:21" x14ac:dyDescent="0.25">
      <c r="A226" t="s">
        <v>388</v>
      </c>
      <c r="B226" t="s">
        <v>381</v>
      </c>
      <c r="C226">
        <v>1819042</v>
      </c>
      <c r="D226" s="11">
        <v>33103300138602</v>
      </c>
      <c r="E226" t="s">
        <v>60</v>
      </c>
      <c r="F226">
        <v>0</v>
      </c>
      <c r="G226">
        <v>0</v>
      </c>
      <c r="H226">
        <v>0</v>
      </c>
      <c r="I226">
        <v>0</v>
      </c>
      <c r="J226">
        <v>621630</v>
      </c>
      <c r="K226">
        <v>0</v>
      </c>
      <c r="L226">
        <v>0</v>
      </c>
      <c r="M226">
        <v>0</v>
      </c>
      <c r="N226">
        <v>3825</v>
      </c>
      <c r="O226">
        <v>0</v>
      </c>
      <c r="P226">
        <v>0</v>
      </c>
      <c r="Q226">
        <v>0</v>
      </c>
      <c r="R226">
        <v>42546</v>
      </c>
      <c r="S226">
        <v>0</v>
      </c>
      <c r="T226">
        <v>0</v>
      </c>
      <c r="U226">
        <v>0</v>
      </c>
    </row>
    <row r="227" spans="1:21" x14ac:dyDescent="0.25">
      <c r="A227" t="s">
        <v>389</v>
      </c>
      <c r="B227" t="s">
        <v>381</v>
      </c>
      <c r="C227">
        <v>1819083</v>
      </c>
      <c r="D227" s="11">
        <v>67681633731239</v>
      </c>
      <c r="E227" t="s">
        <v>60</v>
      </c>
      <c r="F227">
        <v>0</v>
      </c>
      <c r="G227">
        <v>0</v>
      </c>
      <c r="H227">
        <v>0</v>
      </c>
      <c r="I227">
        <v>0</v>
      </c>
      <c r="J227">
        <v>154642</v>
      </c>
      <c r="K227">
        <v>0</v>
      </c>
      <c r="L227">
        <v>0</v>
      </c>
      <c r="M227">
        <v>0</v>
      </c>
      <c r="N227">
        <v>199</v>
      </c>
      <c r="O227">
        <v>0</v>
      </c>
      <c r="P227">
        <v>0</v>
      </c>
      <c r="Q227">
        <v>0</v>
      </c>
      <c r="R227">
        <v>11345</v>
      </c>
      <c r="S227">
        <v>0</v>
      </c>
      <c r="T227">
        <v>0</v>
      </c>
      <c r="U227">
        <v>0</v>
      </c>
    </row>
    <row r="228" spans="1:21" x14ac:dyDescent="0.25">
      <c r="A228" t="s">
        <v>390</v>
      </c>
      <c r="B228" t="s">
        <v>390</v>
      </c>
      <c r="C228">
        <v>1516019</v>
      </c>
      <c r="D228" s="11">
        <v>48705730129494</v>
      </c>
      <c r="E228" t="s">
        <v>55</v>
      </c>
      <c r="F228">
        <v>0</v>
      </c>
      <c r="G228">
        <v>0</v>
      </c>
      <c r="H228">
        <v>0</v>
      </c>
      <c r="I228">
        <v>0</v>
      </c>
      <c r="J228">
        <v>497526</v>
      </c>
      <c r="K228">
        <v>0</v>
      </c>
      <c r="L228">
        <v>0</v>
      </c>
      <c r="M228">
        <v>0</v>
      </c>
      <c r="N228">
        <v>2890</v>
      </c>
      <c r="O228">
        <v>0</v>
      </c>
      <c r="P228">
        <v>0</v>
      </c>
      <c r="Q228">
        <v>0</v>
      </c>
      <c r="R228">
        <v>36477</v>
      </c>
      <c r="S228">
        <v>0</v>
      </c>
      <c r="T228">
        <v>0</v>
      </c>
      <c r="U228">
        <v>0</v>
      </c>
    </row>
    <row r="229" spans="1:21" x14ac:dyDescent="0.25">
      <c r="A229" t="s">
        <v>391</v>
      </c>
      <c r="B229" t="s">
        <v>391</v>
      </c>
      <c r="C229">
        <v>1516020</v>
      </c>
      <c r="D229" s="11">
        <v>37683380126730</v>
      </c>
      <c r="E229" t="s">
        <v>55</v>
      </c>
      <c r="F229">
        <v>0</v>
      </c>
      <c r="G229">
        <v>0</v>
      </c>
      <c r="H229">
        <v>0</v>
      </c>
      <c r="I229">
        <v>0</v>
      </c>
      <c r="J229">
        <v>292738</v>
      </c>
      <c r="K229">
        <v>0</v>
      </c>
      <c r="L229">
        <v>0</v>
      </c>
      <c r="M229">
        <v>0</v>
      </c>
      <c r="N229">
        <v>1546</v>
      </c>
      <c r="O229">
        <v>0</v>
      </c>
      <c r="P229">
        <v>4936</v>
      </c>
      <c r="Q229">
        <v>4124</v>
      </c>
      <c r="R229">
        <v>20738</v>
      </c>
      <c r="S229">
        <v>0</v>
      </c>
      <c r="T229">
        <v>0</v>
      </c>
      <c r="U229">
        <v>0</v>
      </c>
    </row>
    <row r="230" spans="1:21" x14ac:dyDescent="0.25">
      <c r="A230" t="s">
        <v>392</v>
      </c>
      <c r="B230" t="s">
        <v>392</v>
      </c>
      <c r="C230">
        <v>1112012</v>
      </c>
      <c r="D230" s="11">
        <v>37683386039812</v>
      </c>
      <c r="E230" t="s">
        <v>51</v>
      </c>
      <c r="F230">
        <v>0</v>
      </c>
      <c r="G230">
        <v>0</v>
      </c>
      <c r="H230">
        <v>0</v>
      </c>
      <c r="I230">
        <v>0</v>
      </c>
      <c r="J230">
        <v>475755</v>
      </c>
      <c r="K230">
        <v>0</v>
      </c>
      <c r="L230">
        <v>0</v>
      </c>
      <c r="M230">
        <v>0</v>
      </c>
      <c r="N230">
        <v>3007</v>
      </c>
      <c r="O230">
        <v>0</v>
      </c>
      <c r="P230">
        <v>0</v>
      </c>
      <c r="Q230">
        <v>0</v>
      </c>
      <c r="R230">
        <v>32143</v>
      </c>
      <c r="S230">
        <v>0</v>
      </c>
      <c r="T230">
        <v>0</v>
      </c>
      <c r="U230">
        <v>0</v>
      </c>
    </row>
    <row r="231" spans="1:21" x14ac:dyDescent="0.25">
      <c r="A231" t="s">
        <v>393</v>
      </c>
      <c r="B231" t="s">
        <v>394</v>
      </c>
      <c r="C231">
        <v>1718004</v>
      </c>
      <c r="D231" s="11">
        <v>1611920127696</v>
      </c>
      <c r="E231" t="s">
        <v>83</v>
      </c>
      <c r="F231">
        <v>0</v>
      </c>
      <c r="G231">
        <v>0</v>
      </c>
      <c r="H231">
        <v>0</v>
      </c>
      <c r="I231">
        <v>0</v>
      </c>
      <c r="J231">
        <v>446214</v>
      </c>
      <c r="K231">
        <v>0</v>
      </c>
      <c r="L231">
        <v>9503</v>
      </c>
      <c r="M231">
        <v>0</v>
      </c>
      <c r="N231">
        <v>2772</v>
      </c>
      <c r="O231">
        <v>0</v>
      </c>
      <c r="P231">
        <v>0</v>
      </c>
      <c r="Q231">
        <v>0</v>
      </c>
      <c r="R231">
        <v>32325</v>
      </c>
      <c r="S231">
        <v>0</v>
      </c>
      <c r="T231">
        <v>0</v>
      </c>
      <c r="U231">
        <v>0</v>
      </c>
    </row>
    <row r="232" spans="1:21" x14ac:dyDescent="0.25">
      <c r="A232" t="s">
        <v>395</v>
      </c>
      <c r="B232" t="s">
        <v>395</v>
      </c>
      <c r="C232">
        <v>1617042</v>
      </c>
      <c r="D232" s="11">
        <v>30665300134221</v>
      </c>
      <c r="E232" t="s">
        <v>96</v>
      </c>
      <c r="F232">
        <v>0</v>
      </c>
      <c r="G232">
        <v>0</v>
      </c>
      <c r="H232">
        <v>0</v>
      </c>
      <c r="I232">
        <v>0</v>
      </c>
      <c r="J232">
        <v>243121</v>
      </c>
      <c r="K232">
        <v>0</v>
      </c>
      <c r="L232">
        <v>0</v>
      </c>
      <c r="M232">
        <v>0</v>
      </c>
      <c r="N232">
        <v>1378</v>
      </c>
      <c r="O232">
        <v>0</v>
      </c>
      <c r="P232">
        <v>0</v>
      </c>
      <c r="Q232">
        <v>0</v>
      </c>
      <c r="R232">
        <v>22941</v>
      </c>
      <c r="S232">
        <v>0</v>
      </c>
      <c r="T232">
        <v>0</v>
      </c>
      <c r="U232">
        <v>0</v>
      </c>
    </row>
    <row r="233" spans="1:21" x14ac:dyDescent="0.25">
      <c r="A233" t="s">
        <v>396</v>
      </c>
      <c r="B233" t="s">
        <v>397</v>
      </c>
      <c r="C233">
        <v>910012</v>
      </c>
      <c r="D233" s="11">
        <v>37683386119598</v>
      </c>
      <c r="E233" t="s">
        <v>102</v>
      </c>
      <c r="F233">
        <v>0</v>
      </c>
      <c r="G233">
        <v>0</v>
      </c>
      <c r="H233">
        <v>0</v>
      </c>
      <c r="I233">
        <v>0</v>
      </c>
      <c r="J233">
        <v>216133</v>
      </c>
      <c r="K233">
        <v>0</v>
      </c>
      <c r="L233">
        <v>293</v>
      </c>
      <c r="M233">
        <v>0</v>
      </c>
      <c r="N233">
        <v>1366</v>
      </c>
      <c r="O233">
        <v>0</v>
      </c>
      <c r="P233">
        <v>0</v>
      </c>
      <c r="Q233">
        <v>0</v>
      </c>
      <c r="R233">
        <v>13088</v>
      </c>
      <c r="S233">
        <v>0</v>
      </c>
      <c r="T233">
        <v>0</v>
      </c>
      <c r="U233">
        <v>0</v>
      </c>
    </row>
    <row r="234" spans="1:21" x14ac:dyDescent="0.25">
      <c r="A234" t="s">
        <v>398</v>
      </c>
      <c r="B234" t="s">
        <v>397</v>
      </c>
      <c r="C234">
        <v>910013</v>
      </c>
      <c r="D234" s="11">
        <v>37683380109033</v>
      </c>
      <c r="E234" t="s">
        <v>102</v>
      </c>
      <c r="F234">
        <v>0</v>
      </c>
      <c r="G234">
        <v>0</v>
      </c>
      <c r="H234">
        <v>0</v>
      </c>
      <c r="I234">
        <v>0</v>
      </c>
      <c r="J234">
        <v>203294</v>
      </c>
      <c r="K234">
        <v>0</v>
      </c>
      <c r="L234">
        <v>0</v>
      </c>
      <c r="M234">
        <v>0</v>
      </c>
      <c r="N234">
        <v>874</v>
      </c>
      <c r="O234">
        <v>0</v>
      </c>
      <c r="P234">
        <v>0</v>
      </c>
      <c r="Q234">
        <v>0</v>
      </c>
      <c r="R234">
        <v>9649</v>
      </c>
      <c r="S234">
        <v>0</v>
      </c>
      <c r="T234">
        <v>0</v>
      </c>
      <c r="U234">
        <v>0</v>
      </c>
    </row>
    <row r="235" spans="1:21" x14ac:dyDescent="0.25">
      <c r="A235" t="s">
        <v>399</v>
      </c>
      <c r="B235" t="s">
        <v>397</v>
      </c>
      <c r="C235">
        <v>910015</v>
      </c>
      <c r="D235" s="11">
        <v>37683380118851</v>
      </c>
      <c r="E235" t="s">
        <v>102</v>
      </c>
      <c r="F235">
        <v>0</v>
      </c>
      <c r="G235">
        <v>0</v>
      </c>
      <c r="H235">
        <v>0</v>
      </c>
      <c r="I235">
        <v>0</v>
      </c>
      <c r="J235">
        <v>224945</v>
      </c>
      <c r="K235">
        <v>0</v>
      </c>
      <c r="L235">
        <v>458</v>
      </c>
      <c r="M235">
        <v>0</v>
      </c>
      <c r="N235">
        <v>1423</v>
      </c>
      <c r="O235">
        <v>0</v>
      </c>
      <c r="P235">
        <v>0</v>
      </c>
      <c r="Q235">
        <v>0</v>
      </c>
      <c r="R235">
        <v>13181</v>
      </c>
      <c r="S235">
        <v>0</v>
      </c>
      <c r="T235">
        <v>0</v>
      </c>
      <c r="U235">
        <v>0</v>
      </c>
    </row>
    <row r="236" spans="1:21" x14ac:dyDescent="0.25">
      <c r="A236" t="s">
        <v>400</v>
      </c>
      <c r="B236" t="s">
        <v>397</v>
      </c>
      <c r="C236">
        <v>910016</v>
      </c>
      <c r="D236" s="11">
        <v>37683380111906</v>
      </c>
      <c r="E236" t="s">
        <v>102</v>
      </c>
      <c r="F236">
        <v>0</v>
      </c>
      <c r="G236">
        <v>0</v>
      </c>
      <c r="H236">
        <v>0</v>
      </c>
      <c r="I236">
        <v>0</v>
      </c>
      <c r="J236">
        <v>269328</v>
      </c>
      <c r="K236">
        <v>0</v>
      </c>
      <c r="L236">
        <v>0</v>
      </c>
      <c r="M236">
        <v>0</v>
      </c>
      <c r="N236">
        <v>1701</v>
      </c>
      <c r="O236">
        <v>0</v>
      </c>
      <c r="P236">
        <v>0</v>
      </c>
      <c r="Q236">
        <v>0</v>
      </c>
      <c r="R236">
        <v>13997</v>
      </c>
      <c r="S236">
        <v>0</v>
      </c>
      <c r="T236">
        <v>0</v>
      </c>
      <c r="U236">
        <v>0</v>
      </c>
    </row>
    <row r="237" spans="1:21" x14ac:dyDescent="0.25">
      <c r="A237" t="s">
        <v>401</v>
      </c>
      <c r="B237" t="s">
        <v>397</v>
      </c>
      <c r="C237">
        <v>910017</v>
      </c>
      <c r="D237" s="11">
        <v>37683386040190</v>
      </c>
      <c r="E237" t="s">
        <v>102</v>
      </c>
      <c r="F237">
        <v>0</v>
      </c>
      <c r="G237">
        <v>0</v>
      </c>
      <c r="H237">
        <v>0</v>
      </c>
      <c r="I237">
        <v>0</v>
      </c>
      <c r="J237">
        <v>244807</v>
      </c>
      <c r="K237">
        <v>0</v>
      </c>
      <c r="L237">
        <v>0</v>
      </c>
      <c r="M237">
        <v>0</v>
      </c>
      <c r="N237">
        <v>1494</v>
      </c>
      <c r="O237">
        <v>0</v>
      </c>
      <c r="P237">
        <v>0</v>
      </c>
      <c r="Q237">
        <v>0</v>
      </c>
      <c r="R237">
        <v>17949</v>
      </c>
      <c r="S237">
        <v>0</v>
      </c>
      <c r="T237">
        <v>0</v>
      </c>
      <c r="U237">
        <v>0</v>
      </c>
    </row>
    <row r="238" spans="1:21" x14ac:dyDescent="0.25">
      <c r="A238" t="s">
        <v>402</v>
      </c>
      <c r="B238" t="s">
        <v>403</v>
      </c>
      <c r="C238">
        <v>1213013</v>
      </c>
      <c r="D238" s="11">
        <v>38684780101337</v>
      </c>
      <c r="E238" t="s">
        <v>49</v>
      </c>
      <c r="F238">
        <v>0</v>
      </c>
      <c r="G238">
        <v>0</v>
      </c>
      <c r="H238">
        <v>0</v>
      </c>
      <c r="I238">
        <v>0</v>
      </c>
      <c r="J238">
        <v>231463</v>
      </c>
      <c r="K238">
        <v>0</v>
      </c>
      <c r="L238">
        <v>301</v>
      </c>
      <c r="M238">
        <v>0</v>
      </c>
      <c r="N238">
        <v>1462</v>
      </c>
      <c r="O238">
        <v>0</v>
      </c>
      <c r="P238">
        <v>0</v>
      </c>
      <c r="Q238">
        <v>3439</v>
      </c>
      <c r="R238">
        <v>9894</v>
      </c>
      <c r="S238">
        <v>0</v>
      </c>
      <c r="T238">
        <v>0</v>
      </c>
      <c r="U238">
        <v>0</v>
      </c>
    </row>
    <row r="239" spans="1:21" x14ac:dyDescent="0.25">
      <c r="A239" t="s">
        <v>404</v>
      </c>
      <c r="B239" t="s">
        <v>403</v>
      </c>
      <c r="C239">
        <v>1819059</v>
      </c>
      <c r="D239" s="11">
        <v>38771310137307</v>
      </c>
      <c r="E239" t="s">
        <v>60</v>
      </c>
      <c r="F239">
        <v>0</v>
      </c>
      <c r="G239">
        <v>0</v>
      </c>
      <c r="H239">
        <v>0</v>
      </c>
      <c r="I239">
        <v>0</v>
      </c>
      <c r="J239">
        <v>107744</v>
      </c>
      <c r="K239">
        <v>0</v>
      </c>
      <c r="L239">
        <v>-42</v>
      </c>
      <c r="M239">
        <v>0</v>
      </c>
      <c r="N239">
        <v>507</v>
      </c>
      <c r="O239">
        <v>0</v>
      </c>
      <c r="P239">
        <v>0</v>
      </c>
      <c r="Q239">
        <v>0</v>
      </c>
      <c r="R239">
        <v>7556</v>
      </c>
      <c r="S239">
        <v>0</v>
      </c>
      <c r="T239">
        <v>0</v>
      </c>
      <c r="U239">
        <v>0</v>
      </c>
    </row>
    <row r="240" spans="1:21" x14ac:dyDescent="0.25">
      <c r="A240" t="s">
        <v>405</v>
      </c>
      <c r="B240" t="s">
        <v>403</v>
      </c>
      <c r="C240">
        <v>1213014</v>
      </c>
      <c r="D240" s="11">
        <v>1612590115014</v>
      </c>
      <c r="E240" t="s">
        <v>49</v>
      </c>
      <c r="F240">
        <v>0</v>
      </c>
      <c r="G240">
        <v>0</v>
      </c>
      <c r="H240">
        <v>0</v>
      </c>
      <c r="I240">
        <v>0</v>
      </c>
      <c r="J240">
        <v>423094</v>
      </c>
      <c r="K240">
        <v>0</v>
      </c>
      <c r="L240">
        <v>-1795</v>
      </c>
      <c r="M240">
        <v>0</v>
      </c>
      <c r="N240">
        <v>2526</v>
      </c>
      <c r="O240">
        <v>0</v>
      </c>
      <c r="P240">
        <v>0</v>
      </c>
      <c r="Q240">
        <v>0</v>
      </c>
      <c r="R240">
        <v>25329</v>
      </c>
      <c r="S240">
        <v>0</v>
      </c>
      <c r="T240">
        <v>0</v>
      </c>
      <c r="U240">
        <v>0</v>
      </c>
    </row>
    <row r="241" spans="1:21" x14ac:dyDescent="0.25">
      <c r="A241" t="s">
        <v>406</v>
      </c>
      <c r="B241" t="s">
        <v>403</v>
      </c>
      <c r="C241">
        <v>1213015</v>
      </c>
      <c r="D241" s="11">
        <v>43693690106633</v>
      </c>
      <c r="E241" t="s">
        <v>49</v>
      </c>
      <c r="F241">
        <v>0</v>
      </c>
      <c r="G241">
        <v>0</v>
      </c>
      <c r="H241">
        <v>0</v>
      </c>
      <c r="I241">
        <v>0</v>
      </c>
      <c r="J241">
        <v>320376</v>
      </c>
      <c r="K241">
        <v>0</v>
      </c>
      <c r="L241">
        <v>-7</v>
      </c>
      <c r="M241">
        <v>0</v>
      </c>
      <c r="N241">
        <v>2026</v>
      </c>
      <c r="O241">
        <v>0</v>
      </c>
      <c r="P241">
        <v>0</v>
      </c>
      <c r="Q241">
        <v>4763</v>
      </c>
      <c r="R241">
        <v>22799</v>
      </c>
      <c r="S241">
        <v>0</v>
      </c>
      <c r="T241">
        <v>0</v>
      </c>
      <c r="U241">
        <v>0</v>
      </c>
    </row>
    <row r="242" spans="1:21" x14ac:dyDescent="0.25">
      <c r="A242" t="s">
        <v>407</v>
      </c>
      <c r="B242" t="s">
        <v>403</v>
      </c>
      <c r="C242">
        <v>1415021</v>
      </c>
      <c r="D242" s="11">
        <v>43694500129205</v>
      </c>
      <c r="E242" t="s">
        <v>53</v>
      </c>
      <c r="F242">
        <v>0</v>
      </c>
      <c r="G242">
        <v>0</v>
      </c>
      <c r="H242">
        <v>0</v>
      </c>
      <c r="I242">
        <v>0</v>
      </c>
      <c r="J242">
        <v>352455</v>
      </c>
      <c r="K242">
        <v>0</v>
      </c>
      <c r="L242">
        <v>29</v>
      </c>
      <c r="M242">
        <v>0</v>
      </c>
      <c r="N242">
        <v>2228</v>
      </c>
      <c r="O242">
        <v>0</v>
      </c>
      <c r="P242">
        <v>0</v>
      </c>
      <c r="Q242">
        <v>2381</v>
      </c>
      <c r="R242">
        <v>24576</v>
      </c>
      <c r="S242">
        <v>0</v>
      </c>
      <c r="T242">
        <v>0</v>
      </c>
      <c r="U242">
        <v>0</v>
      </c>
    </row>
    <row r="243" spans="1:21" x14ac:dyDescent="0.25">
      <c r="A243" t="s">
        <v>408</v>
      </c>
      <c r="B243" t="s">
        <v>403</v>
      </c>
      <c r="C243">
        <v>1213016</v>
      </c>
      <c r="D243" s="11">
        <v>1613090114421</v>
      </c>
      <c r="E243" t="s">
        <v>49</v>
      </c>
      <c r="F243">
        <v>0</v>
      </c>
      <c r="G243">
        <v>0</v>
      </c>
      <c r="H243">
        <v>0</v>
      </c>
      <c r="I243">
        <v>0</v>
      </c>
      <c r="J243">
        <v>497423</v>
      </c>
      <c r="K243">
        <v>0</v>
      </c>
      <c r="L243">
        <v>214</v>
      </c>
      <c r="M243">
        <v>0</v>
      </c>
      <c r="N243">
        <v>3145</v>
      </c>
      <c r="O243">
        <v>0</v>
      </c>
      <c r="P243">
        <v>0</v>
      </c>
      <c r="Q243">
        <v>8337</v>
      </c>
      <c r="R243">
        <v>35327</v>
      </c>
      <c r="S243">
        <v>0</v>
      </c>
      <c r="T243">
        <v>0</v>
      </c>
      <c r="U243">
        <v>0</v>
      </c>
    </row>
    <row r="244" spans="1:21" x14ac:dyDescent="0.25">
      <c r="A244" t="s">
        <v>409</v>
      </c>
      <c r="B244" t="s">
        <v>403</v>
      </c>
      <c r="C244">
        <v>1819060</v>
      </c>
      <c r="D244" s="11">
        <v>43771490137315</v>
      </c>
      <c r="E244" t="s">
        <v>60</v>
      </c>
      <c r="F244">
        <v>0</v>
      </c>
      <c r="G244">
        <v>0</v>
      </c>
      <c r="H244">
        <v>0</v>
      </c>
      <c r="I244">
        <v>0</v>
      </c>
      <c r="J244">
        <v>261806</v>
      </c>
      <c r="K244">
        <v>0</v>
      </c>
      <c r="L244">
        <v>0</v>
      </c>
      <c r="M244">
        <v>0</v>
      </c>
      <c r="N244">
        <v>795</v>
      </c>
      <c r="O244">
        <v>0</v>
      </c>
      <c r="P244">
        <v>0</v>
      </c>
      <c r="Q244">
        <v>5955</v>
      </c>
      <c r="R244">
        <v>18231</v>
      </c>
      <c r="S244">
        <v>0</v>
      </c>
      <c r="T244">
        <v>0</v>
      </c>
      <c r="U244">
        <v>0</v>
      </c>
    </row>
    <row r="245" spans="1:21" x14ac:dyDescent="0.25">
      <c r="A245" t="s">
        <v>410</v>
      </c>
      <c r="B245" t="s">
        <v>403</v>
      </c>
      <c r="C245">
        <v>1415022</v>
      </c>
      <c r="D245" s="11">
        <v>43693690129924</v>
      </c>
      <c r="E245" t="s">
        <v>53</v>
      </c>
      <c r="F245">
        <v>0</v>
      </c>
      <c r="G245">
        <v>0</v>
      </c>
      <c r="H245">
        <v>0</v>
      </c>
      <c r="I245">
        <v>0</v>
      </c>
      <c r="J245">
        <v>319587</v>
      </c>
      <c r="K245">
        <v>0</v>
      </c>
      <c r="L245">
        <v>-65</v>
      </c>
      <c r="M245">
        <v>0</v>
      </c>
      <c r="N245">
        <v>2020</v>
      </c>
      <c r="O245">
        <v>0</v>
      </c>
      <c r="P245">
        <v>0</v>
      </c>
      <c r="Q245">
        <v>3573</v>
      </c>
      <c r="R245">
        <v>21318</v>
      </c>
      <c r="S245">
        <v>0</v>
      </c>
      <c r="T245">
        <v>0</v>
      </c>
      <c r="U245">
        <v>0</v>
      </c>
    </row>
    <row r="246" spans="1:21" x14ac:dyDescent="0.25">
      <c r="A246" t="s">
        <v>411</v>
      </c>
      <c r="B246" t="s">
        <v>403</v>
      </c>
      <c r="C246">
        <v>1213017</v>
      </c>
      <c r="D246" s="11">
        <v>38684780101352</v>
      </c>
      <c r="E246" t="s">
        <v>49</v>
      </c>
      <c r="F246">
        <v>0</v>
      </c>
      <c r="G246">
        <v>0</v>
      </c>
      <c r="H246">
        <v>0</v>
      </c>
      <c r="I246">
        <v>0</v>
      </c>
      <c r="J246">
        <v>267106</v>
      </c>
      <c r="K246">
        <v>0</v>
      </c>
      <c r="L246">
        <v>-43</v>
      </c>
      <c r="M246">
        <v>0</v>
      </c>
      <c r="N246">
        <v>1688</v>
      </c>
      <c r="O246">
        <v>0</v>
      </c>
      <c r="P246">
        <v>0</v>
      </c>
      <c r="Q246">
        <v>4763</v>
      </c>
      <c r="R246">
        <v>14668</v>
      </c>
      <c r="S246">
        <v>0</v>
      </c>
      <c r="T246">
        <v>0</v>
      </c>
      <c r="U246">
        <v>0</v>
      </c>
    </row>
    <row r="247" spans="1:21" x14ac:dyDescent="0.25">
      <c r="A247" t="s">
        <v>412</v>
      </c>
      <c r="B247" t="s">
        <v>403</v>
      </c>
      <c r="C247">
        <v>1314014</v>
      </c>
      <c r="D247" s="11">
        <v>38684780127530</v>
      </c>
      <c r="E247" t="s">
        <v>131</v>
      </c>
      <c r="F247">
        <v>0</v>
      </c>
      <c r="G247">
        <v>0</v>
      </c>
      <c r="H247">
        <v>0</v>
      </c>
      <c r="I247">
        <v>0</v>
      </c>
      <c r="J247">
        <v>278138</v>
      </c>
      <c r="K247">
        <v>0</v>
      </c>
      <c r="L247">
        <v>-1137</v>
      </c>
      <c r="M247">
        <v>0</v>
      </c>
      <c r="N247">
        <v>1759</v>
      </c>
      <c r="O247">
        <v>0</v>
      </c>
      <c r="P247">
        <v>0</v>
      </c>
      <c r="Q247">
        <v>5954</v>
      </c>
      <c r="R247">
        <v>16259</v>
      </c>
      <c r="S247">
        <v>0</v>
      </c>
      <c r="T247">
        <v>0</v>
      </c>
      <c r="U247">
        <v>0</v>
      </c>
    </row>
    <row r="248" spans="1:21" x14ac:dyDescent="0.25">
      <c r="A248" t="s">
        <v>413</v>
      </c>
      <c r="B248" t="s">
        <v>403</v>
      </c>
      <c r="C248">
        <v>1213018</v>
      </c>
      <c r="D248" s="11">
        <v>43694270116889</v>
      </c>
      <c r="E248" t="s">
        <v>49</v>
      </c>
      <c r="F248">
        <v>0</v>
      </c>
      <c r="G248">
        <v>0</v>
      </c>
      <c r="H248">
        <v>0</v>
      </c>
      <c r="I248">
        <v>0</v>
      </c>
      <c r="J248">
        <v>420688</v>
      </c>
      <c r="K248">
        <v>0</v>
      </c>
      <c r="L248">
        <v>136</v>
      </c>
      <c r="M248">
        <v>0</v>
      </c>
      <c r="N248">
        <v>2659</v>
      </c>
      <c r="O248">
        <v>0</v>
      </c>
      <c r="P248">
        <v>0</v>
      </c>
      <c r="Q248">
        <v>3572</v>
      </c>
      <c r="R248">
        <v>28509</v>
      </c>
      <c r="S248">
        <v>0</v>
      </c>
      <c r="T248">
        <v>0</v>
      </c>
      <c r="U248">
        <v>0</v>
      </c>
    </row>
    <row r="249" spans="1:21" x14ac:dyDescent="0.25">
      <c r="A249" t="s">
        <v>414</v>
      </c>
      <c r="B249" t="s">
        <v>403</v>
      </c>
      <c r="C249">
        <v>2122001</v>
      </c>
      <c r="D249" s="11" t="s">
        <v>415</v>
      </c>
      <c r="E249" t="s">
        <v>58</v>
      </c>
      <c r="F249">
        <v>0</v>
      </c>
      <c r="G249">
        <v>0</v>
      </c>
      <c r="H249">
        <v>0</v>
      </c>
      <c r="I249">
        <v>0</v>
      </c>
      <c r="J249">
        <v>55047</v>
      </c>
      <c r="K249">
        <v>0</v>
      </c>
      <c r="L249">
        <v>672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5186</v>
      </c>
      <c r="S249">
        <v>0</v>
      </c>
      <c r="T249">
        <v>0</v>
      </c>
      <c r="U249">
        <v>0</v>
      </c>
    </row>
    <row r="250" spans="1:21" x14ac:dyDescent="0.25">
      <c r="A250" t="s">
        <v>416</v>
      </c>
      <c r="B250" t="s">
        <v>403</v>
      </c>
      <c r="C250">
        <v>1213019</v>
      </c>
      <c r="D250" s="11">
        <v>1613090101212</v>
      </c>
      <c r="E250" t="s">
        <v>49</v>
      </c>
      <c r="F250">
        <v>0</v>
      </c>
      <c r="G250">
        <v>0</v>
      </c>
      <c r="H250">
        <v>0</v>
      </c>
      <c r="I250">
        <v>0</v>
      </c>
      <c r="J250">
        <v>320354</v>
      </c>
      <c r="K250">
        <v>0</v>
      </c>
      <c r="L250">
        <v>-36</v>
      </c>
      <c r="M250">
        <v>0</v>
      </c>
      <c r="N250">
        <v>2026</v>
      </c>
      <c r="O250">
        <v>0</v>
      </c>
      <c r="P250">
        <v>0</v>
      </c>
      <c r="Q250">
        <v>2381</v>
      </c>
      <c r="R250">
        <v>23281</v>
      </c>
      <c r="S250">
        <v>0</v>
      </c>
      <c r="T250">
        <v>0</v>
      </c>
      <c r="U250">
        <v>0</v>
      </c>
    </row>
    <row r="251" spans="1:21" x14ac:dyDescent="0.25">
      <c r="A251" t="s">
        <v>417</v>
      </c>
      <c r="B251" t="s">
        <v>403</v>
      </c>
      <c r="C251">
        <v>2223001</v>
      </c>
      <c r="D251" s="11" t="s">
        <v>418</v>
      </c>
      <c r="E251" t="s">
        <v>69</v>
      </c>
      <c r="F251">
        <v>0</v>
      </c>
      <c r="G251">
        <v>0</v>
      </c>
      <c r="H251">
        <v>0</v>
      </c>
      <c r="I251">
        <v>0</v>
      </c>
      <c r="J251">
        <v>22620</v>
      </c>
      <c r="K251">
        <v>0</v>
      </c>
      <c r="L251">
        <v>0</v>
      </c>
      <c r="M251">
        <v>-146</v>
      </c>
      <c r="N251">
        <v>0</v>
      </c>
      <c r="O251">
        <v>0</v>
      </c>
      <c r="P251">
        <v>0</v>
      </c>
      <c r="Q251">
        <v>0</v>
      </c>
      <c r="R251">
        <v>2178</v>
      </c>
      <c r="S251">
        <v>0</v>
      </c>
      <c r="T251">
        <v>0</v>
      </c>
      <c r="U251">
        <v>0</v>
      </c>
    </row>
    <row r="252" spans="1:21" x14ac:dyDescent="0.25">
      <c r="A252" t="s">
        <v>419</v>
      </c>
      <c r="B252" t="s">
        <v>420</v>
      </c>
      <c r="C252">
        <v>1819002</v>
      </c>
      <c r="D252" s="11">
        <v>19647330101444</v>
      </c>
      <c r="E252" t="s">
        <v>60</v>
      </c>
      <c r="F252">
        <v>0</v>
      </c>
      <c r="G252">
        <v>0</v>
      </c>
      <c r="H252">
        <v>0</v>
      </c>
      <c r="I252">
        <v>0</v>
      </c>
      <c r="J252">
        <v>336784</v>
      </c>
      <c r="K252">
        <v>0</v>
      </c>
      <c r="L252">
        <v>-429</v>
      </c>
      <c r="M252">
        <v>0</v>
      </c>
      <c r="N252">
        <v>2108</v>
      </c>
      <c r="O252">
        <v>0</v>
      </c>
      <c r="P252">
        <v>5809</v>
      </c>
      <c r="Q252">
        <v>52901</v>
      </c>
      <c r="R252">
        <v>24241</v>
      </c>
      <c r="S252">
        <v>0</v>
      </c>
      <c r="T252">
        <v>0</v>
      </c>
      <c r="U252">
        <v>0</v>
      </c>
    </row>
    <row r="253" spans="1:21" x14ac:dyDescent="0.25">
      <c r="A253" t="s">
        <v>421</v>
      </c>
      <c r="B253" t="s">
        <v>420</v>
      </c>
      <c r="C253">
        <v>910018</v>
      </c>
      <c r="D253" s="11">
        <v>37683380101345</v>
      </c>
      <c r="E253" t="s">
        <v>102</v>
      </c>
      <c r="F253">
        <v>0</v>
      </c>
      <c r="G253">
        <v>0</v>
      </c>
      <c r="H253">
        <v>0</v>
      </c>
      <c r="I253">
        <v>0</v>
      </c>
      <c r="J253">
        <v>245360</v>
      </c>
      <c r="K253">
        <v>0</v>
      </c>
      <c r="L253">
        <v>-6921</v>
      </c>
      <c r="M253">
        <v>0</v>
      </c>
      <c r="N253">
        <v>1365</v>
      </c>
      <c r="O253">
        <v>0</v>
      </c>
      <c r="P253">
        <v>5502</v>
      </c>
      <c r="Q253">
        <v>46205</v>
      </c>
      <c r="R253">
        <v>17678</v>
      </c>
      <c r="S253">
        <v>0</v>
      </c>
      <c r="T253">
        <v>0</v>
      </c>
      <c r="U253">
        <v>0</v>
      </c>
    </row>
    <row r="254" spans="1:21" x14ac:dyDescent="0.25">
      <c r="A254" t="s">
        <v>422</v>
      </c>
      <c r="B254" t="s">
        <v>420</v>
      </c>
      <c r="C254">
        <v>1819003</v>
      </c>
      <c r="D254" s="11">
        <v>19647330121707</v>
      </c>
      <c r="E254" t="s">
        <v>60</v>
      </c>
      <c r="F254">
        <v>0</v>
      </c>
      <c r="G254">
        <v>0</v>
      </c>
      <c r="H254">
        <v>0</v>
      </c>
      <c r="I254">
        <v>0</v>
      </c>
      <c r="J254">
        <v>786966</v>
      </c>
      <c r="K254">
        <v>0</v>
      </c>
      <c r="L254">
        <v>0</v>
      </c>
      <c r="M254">
        <v>0</v>
      </c>
      <c r="N254">
        <v>4889</v>
      </c>
      <c r="O254">
        <v>0</v>
      </c>
      <c r="P254">
        <v>17397</v>
      </c>
      <c r="Q254">
        <v>80356</v>
      </c>
      <c r="R254">
        <v>56442</v>
      </c>
      <c r="S254">
        <v>0</v>
      </c>
      <c r="T254">
        <v>0</v>
      </c>
      <c r="U254">
        <v>0</v>
      </c>
    </row>
    <row r="255" spans="1:21" x14ac:dyDescent="0.25">
      <c r="A255" t="s">
        <v>423</v>
      </c>
      <c r="B255" t="s">
        <v>420</v>
      </c>
      <c r="C255">
        <v>1819004</v>
      </c>
      <c r="D255" s="11">
        <v>19734370137893</v>
      </c>
      <c r="E255" t="s">
        <v>60</v>
      </c>
      <c r="F255">
        <v>0</v>
      </c>
      <c r="G255">
        <v>0</v>
      </c>
      <c r="H255">
        <v>0</v>
      </c>
      <c r="I255">
        <v>0</v>
      </c>
      <c r="J255">
        <v>370616</v>
      </c>
      <c r="K255">
        <v>0</v>
      </c>
      <c r="L255">
        <v>0</v>
      </c>
      <c r="M255">
        <v>0</v>
      </c>
      <c r="N255">
        <v>1009</v>
      </c>
      <c r="O255">
        <v>0</v>
      </c>
      <c r="P255">
        <v>1567</v>
      </c>
      <c r="Q255">
        <v>25446</v>
      </c>
      <c r="R255">
        <v>27172</v>
      </c>
      <c r="S255">
        <v>0</v>
      </c>
      <c r="T255">
        <v>0</v>
      </c>
      <c r="U255">
        <v>0</v>
      </c>
    </row>
    <row r="256" spans="1:21" x14ac:dyDescent="0.25">
      <c r="A256" t="s">
        <v>424</v>
      </c>
      <c r="B256" t="s">
        <v>420</v>
      </c>
      <c r="C256">
        <v>1819005</v>
      </c>
      <c r="D256" s="11">
        <v>19647330135517</v>
      </c>
      <c r="E256" t="s">
        <v>60</v>
      </c>
      <c r="F256">
        <v>0</v>
      </c>
      <c r="G256">
        <v>0</v>
      </c>
      <c r="H256">
        <v>0</v>
      </c>
      <c r="I256">
        <v>0</v>
      </c>
      <c r="J256">
        <v>751007</v>
      </c>
      <c r="K256">
        <v>0</v>
      </c>
      <c r="L256">
        <v>0</v>
      </c>
      <c r="M256">
        <v>0</v>
      </c>
      <c r="N256">
        <v>3482</v>
      </c>
      <c r="O256">
        <v>0</v>
      </c>
      <c r="P256">
        <v>9599</v>
      </c>
      <c r="Q256">
        <v>84374</v>
      </c>
      <c r="R256">
        <v>55097</v>
      </c>
      <c r="S256">
        <v>0</v>
      </c>
      <c r="T256">
        <v>0</v>
      </c>
      <c r="U256">
        <v>0</v>
      </c>
    </row>
    <row r="257" spans="1:21" x14ac:dyDescent="0.25">
      <c r="A257" t="s">
        <v>425</v>
      </c>
      <c r="B257" t="s">
        <v>420</v>
      </c>
      <c r="C257">
        <v>1819020</v>
      </c>
      <c r="D257" s="11">
        <v>19647330127670</v>
      </c>
      <c r="E257" t="s">
        <v>60</v>
      </c>
      <c r="F257">
        <v>0</v>
      </c>
      <c r="G257">
        <v>0</v>
      </c>
      <c r="H257">
        <v>0</v>
      </c>
      <c r="I257">
        <v>0</v>
      </c>
      <c r="J257">
        <v>432586</v>
      </c>
      <c r="K257">
        <v>0</v>
      </c>
      <c r="L257">
        <v>-558</v>
      </c>
      <c r="M257">
        <v>0</v>
      </c>
      <c r="N257">
        <v>2735</v>
      </c>
      <c r="O257">
        <v>0</v>
      </c>
      <c r="P257">
        <v>10401</v>
      </c>
      <c r="Q257">
        <v>52901</v>
      </c>
      <c r="R257">
        <v>28352</v>
      </c>
      <c r="S257">
        <v>0</v>
      </c>
      <c r="T257">
        <v>0</v>
      </c>
      <c r="U257">
        <v>0</v>
      </c>
    </row>
    <row r="258" spans="1:21" x14ac:dyDescent="0.25">
      <c r="A258" t="s">
        <v>426</v>
      </c>
      <c r="B258" t="s">
        <v>420</v>
      </c>
      <c r="C258">
        <v>2122005</v>
      </c>
      <c r="D258" s="11" t="s">
        <v>427</v>
      </c>
      <c r="E258" t="s">
        <v>58</v>
      </c>
      <c r="F258">
        <v>0</v>
      </c>
      <c r="G258">
        <v>0</v>
      </c>
      <c r="H258">
        <v>0</v>
      </c>
      <c r="I258">
        <v>0</v>
      </c>
      <c r="J258">
        <v>108286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7932</v>
      </c>
      <c r="S258">
        <v>0</v>
      </c>
      <c r="T258">
        <v>0</v>
      </c>
      <c r="U258">
        <v>0</v>
      </c>
    </row>
    <row r="259" spans="1:21" x14ac:dyDescent="0.25">
      <c r="A259" t="s">
        <v>428</v>
      </c>
      <c r="B259" t="s">
        <v>420</v>
      </c>
      <c r="C259">
        <v>1819023</v>
      </c>
      <c r="D259" s="11">
        <v>19647330131797</v>
      </c>
      <c r="E259" t="s">
        <v>60</v>
      </c>
      <c r="F259">
        <v>0</v>
      </c>
      <c r="G259">
        <v>0</v>
      </c>
      <c r="H259">
        <v>0</v>
      </c>
      <c r="I259">
        <v>0</v>
      </c>
      <c r="J259">
        <v>423191</v>
      </c>
      <c r="K259">
        <v>0</v>
      </c>
      <c r="L259">
        <v>-15</v>
      </c>
      <c r="M259">
        <v>0</v>
      </c>
      <c r="N259">
        <v>2625</v>
      </c>
      <c r="O259">
        <v>0</v>
      </c>
      <c r="P259">
        <v>9273</v>
      </c>
      <c r="Q259">
        <v>32900</v>
      </c>
      <c r="R259">
        <v>24523</v>
      </c>
      <c r="S259">
        <v>0</v>
      </c>
      <c r="T259">
        <v>0</v>
      </c>
      <c r="U259">
        <v>0</v>
      </c>
    </row>
    <row r="260" spans="1:21" x14ac:dyDescent="0.25">
      <c r="A260" t="s">
        <v>429</v>
      </c>
      <c r="B260" t="s">
        <v>420</v>
      </c>
      <c r="C260">
        <v>1819024</v>
      </c>
      <c r="D260" s="11">
        <v>19647330117903</v>
      </c>
      <c r="E260" t="s">
        <v>60</v>
      </c>
      <c r="F260">
        <v>0</v>
      </c>
      <c r="G260">
        <v>0</v>
      </c>
      <c r="H260">
        <v>0</v>
      </c>
      <c r="I260">
        <v>0</v>
      </c>
      <c r="J260">
        <v>445828</v>
      </c>
      <c r="K260">
        <v>0</v>
      </c>
      <c r="L260">
        <v>0</v>
      </c>
      <c r="M260">
        <v>0</v>
      </c>
      <c r="N260">
        <v>2818</v>
      </c>
      <c r="O260">
        <v>0</v>
      </c>
      <c r="P260">
        <v>1447</v>
      </c>
      <c r="Q260">
        <v>45535</v>
      </c>
      <c r="R260">
        <v>29068</v>
      </c>
      <c r="S260">
        <v>0</v>
      </c>
      <c r="T260">
        <v>0</v>
      </c>
      <c r="U260">
        <v>0</v>
      </c>
    </row>
    <row r="261" spans="1:21" x14ac:dyDescent="0.25">
      <c r="A261" t="s">
        <v>430</v>
      </c>
      <c r="B261" t="s">
        <v>420</v>
      </c>
      <c r="C261">
        <v>1819025</v>
      </c>
      <c r="D261" s="11">
        <v>19647330125625</v>
      </c>
      <c r="E261" t="s">
        <v>60</v>
      </c>
      <c r="F261">
        <v>0</v>
      </c>
      <c r="G261">
        <v>0</v>
      </c>
      <c r="H261">
        <v>0</v>
      </c>
      <c r="I261">
        <v>0</v>
      </c>
      <c r="J261">
        <v>302134</v>
      </c>
      <c r="K261">
        <v>0</v>
      </c>
      <c r="L261">
        <v>-486</v>
      </c>
      <c r="M261">
        <v>0</v>
      </c>
      <c r="N261">
        <v>1872</v>
      </c>
      <c r="O261">
        <v>0</v>
      </c>
      <c r="P261">
        <v>8297</v>
      </c>
      <c r="Q261">
        <v>43526</v>
      </c>
      <c r="R261">
        <v>18726</v>
      </c>
      <c r="S261">
        <v>0</v>
      </c>
      <c r="T261">
        <v>0</v>
      </c>
      <c r="U261">
        <v>0</v>
      </c>
    </row>
    <row r="262" spans="1:21" x14ac:dyDescent="0.25">
      <c r="A262" t="s">
        <v>431</v>
      </c>
      <c r="B262" t="s">
        <v>420</v>
      </c>
      <c r="C262">
        <v>1819026</v>
      </c>
      <c r="D262" s="11">
        <v>19647330125641</v>
      </c>
      <c r="E262" t="s">
        <v>60</v>
      </c>
      <c r="F262">
        <v>0</v>
      </c>
      <c r="G262">
        <v>0</v>
      </c>
      <c r="H262">
        <v>0</v>
      </c>
      <c r="I262">
        <v>0</v>
      </c>
      <c r="J262">
        <v>387373</v>
      </c>
      <c r="K262">
        <v>0</v>
      </c>
      <c r="L262">
        <v>-600</v>
      </c>
      <c r="M262">
        <v>0</v>
      </c>
      <c r="N262">
        <v>2449</v>
      </c>
      <c r="O262">
        <v>0</v>
      </c>
      <c r="P262">
        <v>9722</v>
      </c>
      <c r="Q262">
        <v>43526</v>
      </c>
      <c r="R262">
        <v>25919</v>
      </c>
      <c r="S262">
        <v>0</v>
      </c>
      <c r="T262">
        <v>0</v>
      </c>
      <c r="U262">
        <v>0</v>
      </c>
    </row>
    <row r="263" spans="1:21" x14ac:dyDescent="0.25">
      <c r="A263" t="s">
        <v>432</v>
      </c>
      <c r="B263" t="s">
        <v>433</v>
      </c>
      <c r="C263">
        <v>607005</v>
      </c>
      <c r="D263" s="11">
        <v>1611920108670</v>
      </c>
      <c r="E263" t="s">
        <v>147</v>
      </c>
      <c r="F263">
        <v>0</v>
      </c>
      <c r="G263">
        <v>0</v>
      </c>
      <c r="H263">
        <v>0</v>
      </c>
      <c r="I263">
        <v>0</v>
      </c>
      <c r="J263">
        <v>453107</v>
      </c>
      <c r="K263">
        <v>0</v>
      </c>
      <c r="L263">
        <v>0</v>
      </c>
      <c r="M263">
        <v>0</v>
      </c>
      <c r="N263">
        <v>2865</v>
      </c>
      <c r="O263">
        <v>0</v>
      </c>
      <c r="P263">
        <v>4797</v>
      </c>
      <c r="Q263">
        <v>2131</v>
      </c>
      <c r="R263">
        <v>31061</v>
      </c>
      <c r="S263">
        <v>0</v>
      </c>
      <c r="T263">
        <v>0</v>
      </c>
      <c r="U263">
        <v>0</v>
      </c>
    </row>
    <row r="264" spans="1:21" x14ac:dyDescent="0.25">
      <c r="A264" t="s">
        <v>434</v>
      </c>
      <c r="B264" t="s">
        <v>433</v>
      </c>
      <c r="C264">
        <v>607007</v>
      </c>
      <c r="D264" s="11">
        <v>7617960101477</v>
      </c>
      <c r="E264" t="s">
        <v>147</v>
      </c>
      <c r="F264">
        <v>0</v>
      </c>
      <c r="G264">
        <v>0</v>
      </c>
      <c r="H264">
        <v>0</v>
      </c>
      <c r="I264">
        <v>0</v>
      </c>
      <c r="J264">
        <v>445866</v>
      </c>
      <c r="K264">
        <v>0</v>
      </c>
      <c r="L264">
        <v>794</v>
      </c>
      <c r="M264">
        <v>0</v>
      </c>
      <c r="N264">
        <v>2819</v>
      </c>
      <c r="O264">
        <v>0</v>
      </c>
      <c r="P264">
        <v>699</v>
      </c>
      <c r="Q264">
        <v>0</v>
      </c>
      <c r="R264">
        <v>28552</v>
      </c>
      <c r="S264">
        <v>0</v>
      </c>
      <c r="T264">
        <v>0</v>
      </c>
      <c r="U264">
        <v>0</v>
      </c>
    </row>
    <row r="265" spans="1:21" x14ac:dyDescent="0.25">
      <c r="A265" t="s">
        <v>435</v>
      </c>
      <c r="B265" t="s">
        <v>433</v>
      </c>
      <c r="C265">
        <v>1213029</v>
      </c>
      <c r="D265" s="11">
        <v>1612590126748</v>
      </c>
      <c r="E265" t="s">
        <v>49</v>
      </c>
      <c r="F265">
        <v>0</v>
      </c>
      <c r="G265">
        <v>0</v>
      </c>
      <c r="H265">
        <v>0</v>
      </c>
      <c r="I265">
        <v>0</v>
      </c>
      <c r="J265">
        <v>364099</v>
      </c>
      <c r="K265">
        <v>0</v>
      </c>
      <c r="L265">
        <v>114</v>
      </c>
      <c r="M265">
        <v>0</v>
      </c>
      <c r="N265">
        <v>2301</v>
      </c>
      <c r="O265">
        <v>0</v>
      </c>
      <c r="P265">
        <v>0</v>
      </c>
      <c r="Q265">
        <v>0</v>
      </c>
      <c r="R265">
        <v>17004</v>
      </c>
      <c r="S265">
        <v>0</v>
      </c>
      <c r="T265">
        <v>0</v>
      </c>
      <c r="U265">
        <v>0</v>
      </c>
    </row>
    <row r="266" spans="1:21" x14ac:dyDescent="0.25">
      <c r="A266" t="s">
        <v>436</v>
      </c>
      <c r="B266" t="s">
        <v>436</v>
      </c>
      <c r="C266">
        <v>1011030</v>
      </c>
      <c r="D266" s="11">
        <v>37683380106799</v>
      </c>
      <c r="E266" t="s">
        <v>76</v>
      </c>
      <c r="F266">
        <v>0</v>
      </c>
      <c r="G266">
        <v>0</v>
      </c>
      <c r="H266">
        <v>0</v>
      </c>
      <c r="I266">
        <v>0</v>
      </c>
      <c r="J266">
        <v>168026</v>
      </c>
      <c r="K266">
        <v>0</v>
      </c>
      <c r="L266">
        <v>0</v>
      </c>
      <c r="M266">
        <v>0</v>
      </c>
      <c r="N266">
        <v>1061</v>
      </c>
      <c r="O266">
        <v>0</v>
      </c>
      <c r="P266">
        <v>0</v>
      </c>
      <c r="Q266">
        <v>21910</v>
      </c>
      <c r="R266">
        <v>9737</v>
      </c>
      <c r="S266">
        <v>0</v>
      </c>
      <c r="T266">
        <v>0</v>
      </c>
      <c r="U266">
        <v>0</v>
      </c>
    </row>
    <row r="267" spans="1:21" x14ac:dyDescent="0.25">
      <c r="A267" t="s">
        <v>437</v>
      </c>
      <c r="B267" t="s">
        <v>436</v>
      </c>
      <c r="C267">
        <v>1819061</v>
      </c>
      <c r="D267" s="11">
        <v>37680230138073</v>
      </c>
      <c r="E267" t="s">
        <v>60</v>
      </c>
      <c r="F267">
        <v>0</v>
      </c>
      <c r="G267">
        <v>0</v>
      </c>
      <c r="H267">
        <v>0</v>
      </c>
      <c r="I267">
        <v>0</v>
      </c>
      <c r="J267">
        <v>314266</v>
      </c>
      <c r="K267">
        <v>0</v>
      </c>
      <c r="L267">
        <v>0</v>
      </c>
      <c r="M267">
        <v>0</v>
      </c>
      <c r="N267">
        <v>1932</v>
      </c>
      <c r="O267">
        <v>0</v>
      </c>
      <c r="P267">
        <v>0</v>
      </c>
      <c r="Q267">
        <v>17007</v>
      </c>
      <c r="R267">
        <v>22549</v>
      </c>
      <c r="S267">
        <v>0</v>
      </c>
      <c r="T267">
        <v>0</v>
      </c>
      <c r="U267">
        <v>0</v>
      </c>
    </row>
    <row r="268" spans="1:21" x14ac:dyDescent="0.25">
      <c r="A268" t="s">
        <v>438</v>
      </c>
      <c r="B268" t="s">
        <v>436</v>
      </c>
      <c r="C268">
        <v>1920037</v>
      </c>
      <c r="D268" s="11">
        <v>37681300139063</v>
      </c>
      <c r="E268" t="s">
        <v>155</v>
      </c>
      <c r="F268">
        <v>0</v>
      </c>
      <c r="G268">
        <v>0</v>
      </c>
      <c r="H268">
        <v>0</v>
      </c>
      <c r="I268">
        <v>0</v>
      </c>
      <c r="J268">
        <v>326084</v>
      </c>
      <c r="K268">
        <v>0</v>
      </c>
      <c r="L268">
        <v>0</v>
      </c>
      <c r="M268">
        <v>0</v>
      </c>
      <c r="N268">
        <v>1715</v>
      </c>
      <c r="O268">
        <v>0</v>
      </c>
      <c r="P268">
        <v>0</v>
      </c>
      <c r="Q268">
        <v>13448</v>
      </c>
      <c r="R268">
        <v>23896</v>
      </c>
      <c r="S268">
        <v>0</v>
      </c>
      <c r="T268">
        <v>0</v>
      </c>
      <c r="U268">
        <v>0</v>
      </c>
    </row>
    <row r="269" spans="1:21" x14ac:dyDescent="0.25">
      <c r="A269" t="s">
        <v>439</v>
      </c>
      <c r="B269" t="s">
        <v>440</v>
      </c>
      <c r="C269">
        <v>1314015</v>
      </c>
      <c r="D269" s="11">
        <v>19646670123174</v>
      </c>
      <c r="E269" t="s">
        <v>131</v>
      </c>
      <c r="F269">
        <v>0</v>
      </c>
      <c r="G269">
        <v>0</v>
      </c>
      <c r="H269">
        <v>0</v>
      </c>
      <c r="I269">
        <v>0</v>
      </c>
      <c r="J269">
        <v>298293</v>
      </c>
      <c r="K269">
        <v>0</v>
      </c>
      <c r="L269">
        <v>0</v>
      </c>
      <c r="M269">
        <v>0</v>
      </c>
      <c r="N269">
        <v>1884</v>
      </c>
      <c r="O269">
        <v>0</v>
      </c>
      <c r="P269">
        <v>0</v>
      </c>
      <c r="Q269">
        <v>0</v>
      </c>
      <c r="R269">
        <v>13985</v>
      </c>
      <c r="S269">
        <v>0</v>
      </c>
      <c r="T269">
        <v>0</v>
      </c>
      <c r="U269">
        <v>0</v>
      </c>
    </row>
    <row r="270" spans="1:21" x14ac:dyDescent="0.25">
      <c r="A270" t="s">
        <v>441</v>
      </c>
      <c r="B270" t="s">
        <v>441</v>
      </c>
      <c r="C270">
        <v>708005</v>
      </c>
      <c r="D270" s="11">
        <v>19764970115725</v>
      </c>
      <c r="E270" t="s">
        <v>139</v>
      </c>
      <c r="F270">
        <v>0</v>
      </c>
      <c r="G270">
        <v>0</v>
      </c>
      <c r="H270">
        <v>0</v>
      </c>
      <c r="I270">
        <v>0</v>
      </c>
      <c r="J270">
        <v>528763</v>
      </c>
      <c r="K270">
        <v>0</v>
      </c>
      <c r="L270">
        <v>0</v>
      </c>
      <c r="M270">
        <v>0</v>
      </c>
      <c r="N270">
        <v>3343</v>
      </c>
      <c r="O270">
        <v>0</v>
      </c>
      <c r="P270">
        <v>0</v>
      </c>
      <c r="Q270">
        <v>0</v>
      </c>
      <c r="R270">
        <v>49804</v>
      </c>
      <c r="S270">
        <v>0</v>
      </c>
      <c r="T270">
        <v>0</v>
      </c>
      <c r="U270">
        <v>0</v>
      </c>
    </row>
    <row r="271" spans="1:21" x14ac:dyDescent="0.25">
      <c r="A271" t="s">
        <v>442</v>
      </c>
      <c r="B271" t="s">
        <v>443</v>
      </c>
      <c r="C271">
        <v>1718043</v>
      </c>
      <c r="D271" s="11">
        <v>36750510136432</v>
      </c>
      <c r="E271" t="s">
        <v>83</v>
      </c>
      <c r="F271">
        <v>0</v>
      </c>
      <c r="G271">
        <v>0</v>
      </c>
      <c r="H271">
        <v>0</v>
      </c>
      <c r="I271">
        <v>0</v>
      </c>
      <c r="J271">
        <v>1603203</v>
      </c>
      <c r="K271">
        <v>0</v>
      </c>
      <c r="L271">
        <v>0</v>
      </c>
      <c r="M271">
        <v>0</v>
      </c>
      <c r="N271">
        <v>9561</v>
      </c>
      <c r="O271">
        <v>0</v>
      </c>
      <c r="P271">
        <v>12742</v>
      </c>
      <c r="Q271">
        <v>10909</v>
      </c>
      <c r="R271">
        <v>151237</v>
      </c>
      <c r="S271">
        <v>0</v>
      </c>
      <c r="T271">
        <v>0</v>
      </c>
      <c r="U271">
        <v>0</v>
      </c>
    </row>
    <row r="272" spans="1:21" x14ac:dyDescent="0.25">
      <c r="A272" t="s">
        <v>444</v>
      </c>
      <c r="B272" t="s">
        <v>443</v>
      </c>
      <c r="C272">
        <v>1213021</v>
      </c>
      <c r="D272" s="11">
        <v>19648570112714</v>
      </c>
      <c r="E272" t="s">
        <v>49</v>
      </c>
      <c r="F272">
        <v>0</v>
      </c>
      <c r="G272">
        <v>0</v>
      </c>
      <c r="H272">
        <v>0</v>
      </c>
      <c r="I272">
        <v>0</v>
      </c>
      <c r="J272">
        <v>2344062</v>
      </c>
      <c r="K272">
        <v>0</v>
      </c>
      <c r="L272">
        <v>0</v>
      </c>
      <c r="M272">
        <v>0</v>
      </c>
      <c r="N272">
        <v>14765</v>
      </c>
      <c r="O272">
        <v>0</v>
      </c>
      <c r="P272">
        <v>0</v>
      </c>
      <c r="Q272">
        <v>10637</v>
      </c>
      <c r="R272">
        <v>100862</v>
      </c>
      <c r="S272">
        <v>0</v>
      </c>
      <c r="T272">
        <v>0</v>
      </c>
      <c r="U272">
        <v>0</v>
      </c>
    </row>
    <row r="273" spans="1:21" x14ac:dyDescent="0.25">
      <c r="A273" t="s">
        <v>445</v>
      </c>
      <c r="B273" t="s">
        <v>443</v>
      </c>
      <c r="C273">
        <v>1213022</v>
      </c>
      <c r="D273" s="11">
        <v>19753090127100</v>
      </c>
      <c r="E273" t="s">
        <v>49</v>
      </c>
      <c r="F273">
        <v>0</v>
      </c>
      <c r="G273">
        <v>0</v>
      </c>
      <c r="H273">
        <v>0</v>
      </c>
      <c r="I273">
        <v>0</v>
      </c>
      <c r="J273">
        <v>2647690</v>
      </c>
      <c r="K273">
        <v>0</v>
      </c>
      <c r="L273">
        <v>0</v>
      </c>
      <c r="M273">
        <v>0</v>
      </c>
      <c r="N273">
        <v>16703</v>
      </c>
      <c r="O273">
        <v>0</v>
      </c>
      <c r="P273">
        <v>23052</v>
      </c>
      <c r="Q273">
        <v>21352</v>
      </c>
      <c r="R273">
        <v>249607</v>
      </c>
      <c r="S273">
        <v>0</v>
      </c>
      <c r="T273">
        <v>0</v>
      </c>
      <c r="U273">
        <v>0</v>
      </c>
    </row>
    <row r="274" spans="1:21" x14ac:dyDescent="0.25">
      <c r="A274" t="s">
        <v>446</v>
      </c>
      <c r="B274" t="s">
        <v>443</v>
      </c>
      <c r="C274">
        <v>1213025</v>
      </c>
      <c r="D274" s="11">
        <v>19642461996537</v>
      </c>
      <c r="E274" t="s">
        <v>49</v>
      </c>
      <c r="F274">
        <v>0</v>
      </c>
      <c r="G274">
        <v>0</v>
      </c>
      <c r="H274">
        <v>0</v>
      </c>
      <c r="I274">
        <v>0</v>
      </c>
      <c r="J274">
        <v>1442614</v>
      </c>
      <c r="K274">
        <v>0</v>
      </c>
      <c r="L274">
        <v>0</v>
      </c>
      <c r="M274">
        <v>0</v>
      </c>
      <c r="N274">
        <v>7948</v>
      </c>
      <c r="O274">
        <v>0</v>
      </c>
      <c r="P274">
        <v>7412</v>
      </c>
      <c r="Q274">
        <v>7644</v>
      </c>
      <c r="R274">
        <v>123493</v>
      </c>
      <c r="S274">
        <v>0</v>
      </c>
      <c r="T274">
        <v>0</v>
      </c>
      <c r="U274">
        <v>0</v>
      </c>
    </row>
    <row r="275" spans="1:21" x14ac:dyDescent="0.25">
      <c r="A275" t="s">
        <v>447</v>
      </c>
      <c r="B275" t="s">
        <v>443</v>
      </c>
      <c r="C275">
        <v>1718050</v>
      </c>
      <c r="D275" s="11">
        <v>37680490136614</v>
      </c>
      <c r="E275" t="s">
        <v>83</v>
      </c>
      <c r="F275">
        <v>0</v>
      </c>
      <c r="G275">
        <v>0</v>
      </c>
      <c r="H275">
        <v>0</v>
      </c>
      <c r="I275">
        <v>0</v>
      </c>
      <c r="J275">
        <v>574246</v>
      </c>
      <c r="K275">
        <v>0</v>
      </c>
      <c r="L275">
        <v>0</v>
      </c>
      <c r="M275">
        <v>0</v>
      </c>
      <c r="N275">
        <v>3620</v>
      </c>
      <c r="O275">
        <v>0</v>
      </c>
      <c r="P275">
        <v>2913</v>
      </c>
      <c r="Q275">
        <v>2631</v>
      </c>
      <c r="R275">
        <v>24243</v>
      </c>
      <c r="S275">
        <v>0</v>
      </c>
      <c r="T275">
        <v>0</v>
      </c>
      <c r="U275">
        <v>0</v>
      </c>
    </row>
    <row r="276" spans="1:21" x14ac:dyDescent="0.25">
      <c r="A276" t="s">
        <v>448</v>
      </c>
      <c r="B276" t="s">
        <v>443</v>
      </c>
      <c r="C276">
        <v>1819037</v>
      </c>
      <c r="D276" s="11">
        <v>37681630137109</v>
      </c>
      <c r="E276" t="s">
        <v>60</v>
      </c>
      <c r="F276">
        <v>0</v>
      </c>
      <c r="G276">
        <v>0</v>
      </c>
      <c r="H276">
        <v>0</v>
      </c>
      <c r="I276">
        <v>0</v>
      </c>
      <c r="J276">
        <v>339343</v>
      </c>
      <c r="K276">
        <v>0</v>
      </c>
      <c r="L276">
        <v>0</v>
      </c>
      <c r="M276">
        <v>0</v>
      </c>
      <c r="N276">
        <v>1772</v>
      </c>
      <c r="O276">
        <v>0</v>
      </c>
      <c r="P276">
        <v>1999</v>
      </c>
      <c r="Q276">
        <v>3318</v>
      </c>
      <c r="R276">
        <v>31989</v>
      </c>
      <c r="S276">
        <v>0</v>
      </c>
      <c r="T276">
        <v>0</v>
      </c>
      <c r="U276">
        <v>0</v>
      </c>
    </row>
    <row r="277" spans="1:21" x14ac:dyDescent="0.25">
      <c r="A277" t="s">
        <v>449</v>
      </c>
      <c r="B277" t="s">
        <v>443</v>
      </c>
      <c r="C277">
        <v>1819064</v>
      </c>
      <c r="D277" s="11">
        <v>19753090137786</v>
      </c>
      <c r="E277" t="s">
        <v>60</v>
      </c>
      <c r="F277">
        <v>0</v>
      </c>
      <c r="G277">
        <v>0</v>
      </c>
      <c r="H277">
        <v>0</v>
      </c>
      <c r="I277">
        <v>0</v>
      </c>
      <c r="J277">
        <v>879042</v>
      </c>
      <c r="K277">
        <v>0</v>
      </c>
      <c r="L277">
        <v>0</v>
      </c>
      <c r="M277">
        <v>0</v>
      </c>
      <c r="N277">
        <v>2597</v>
      </c>
      <c r="O277">
        <v>0</v>
      </c>
      <c r="P277">
        <v>3331</v>
      </c>
      <c r="Q277">
        <v>2212</v>
      </c>
      <c r="R277">
        <v>82619</v>
      </c>
      <c r="S277">
        <v>0</v>
      </c>
      <c r="T277">
        <v>0</v>
      </c>
      <c r="U277">
        <v>0</v>
      </c>
    </row>
    <row r="278" spans="1:21" x14ac:dyDescent="0.25">
      <c r="A278" t="s">
        <v>450</v>
      </c>
      <c r="B278" t="s">
        <v>443</v>
      </c>
      <c r="C278">
        <v>1112014</v>
      </c>
      <c r="D278" s="11">
        <v>19651360114439</v>
      </c>
      <c r="E278" t="s">
        <v>51</v>
      </c>
      <c r="F278">
        <v>0</v>
      </c>
      <c r="G278">
        <v>0</v>
      </c>
      <c r="H278">
        <v>0</v>
      </c>
      <c r="I278">
        <v>0</v>
      </c>
      <c r="J278">
        <v>313202</v>
      </c>
      <c r="K278">
        <v>0</v>
      </c>
      <c r="L278">
        <v>0</v>
      </c>
      <c r="M278">
        <v>0</v>
      </c>
      <c r="N278">
        <v>1588</v>
      </c>
      <c r="O278">
        <v>0</v>
      </c>
      <c r="P278">
        <v>0</v>
      </c>
      <c r="Q278">
        <v>2108</v>
      </c>
      <c r="R278">
        <v>29494</v>
      </c>
      <c r="S278">
        <v>0</v>
      </c>
      <c r="T278">
        <v>0</v>
      </c>
      <c r="U278">
        <v>0</v>
      </c>
    </row>
    <row r="279" spans="1:21" x14ac:dyDescent="0.25">
      <c r="A279" t="s">
        <v>451</v>
      </c>
      <c r="B279" t="s">
        <v>443</v>
      </c>
      <c r="C279">
        <v>1617054</v>
      </c>
      <c r="D279" s="11">
        <v>30103060134841</v>
      </c>
      <c r="E279" t="s">
        <v>96</v>
      </c>
      <c r="F279">
        <v>0</v>
      </c>
      <c r="G279">
        <v>0</v>
      </c>
      <c r="H279">
        <v>0</v>
      </c>
      <c r="I279">
        <v>0</v>
      </c>
      <c r="J279">
        <v>237832</v>
      </c>
      <c r="K279">
        <v>0</v>
      </c>
      <c r="L279">
        <v>0</v>
      </c>
      <c r="M279">
        <v>0</v>
      </c>
      <c r="N279">
        <v>1501</v>
      </c>
      <c r="O279">
        <v>0</v>
      </c>
      <c r="P279">
        <v>1507</v>
      </c>
      <c r="Q279">
        <v>1524</v>
      </c>
      <c r="R279">
        <v>16977</v>
      </c>
      <c r="S279">
        <v>0</v>
      </c>
      <c r="T279">
        <v>0</v>
      </c>
      <c r="U279">
        <v>0</v>
      </c>
    </row>
    <row r="280" spans="1:21" x14ac:dyDescent="0.25">
      <c r="A280" t="s">
        <v>452</v>
      </c>
      <c r="B280" t="s">
        <v>443</v>
      </c>
      <c r="C280">
        <v>1920016</v>
      </c>
      <c r="D280" s="11">
        <v>37754160138651</v>
      </c>
      <c r="E280" t="s">
        <v>155</v>
      </c>
      <c r="F280">
        <v>0</v>
      </c>
      <c r="G280">
        <v>0</v>
      </c>
      <c r="H280">
        <v>0</v>
      </c>
      <c r="I280">
        <v>0</v>
      </c>
      <c r="J280">
        <v>182926</v>
      </c>
      <c r="K280">
        <v>0</v>
      </c>
      <c r="L280">
        <v>0</v>
      </c>
      <c r="M280">
        <v>0</v>
      </c>
      <c r="N280">
        <v>545</v>
      </c>
      <c r="O280">
        <v>0</v>
      </c>
      <c r="P280">
        <v>0</v>
      </c>
      <c r="Q280">
        <v>0</v>
      </c>
      <c r="R280">
        <v>17215</v>
      </c>
      <c r="S280">
        <v>0</v>
      </c>
      <c r="T280">
        <v>0</v>
      </c>
      <c r="U280">
        <v>0</v>
      </c>
    </row>
    <row r="281" spans="1:21" x14ac:dyDescent="0.25">
      <c r="A281" t="s">
        <v>453</v>
      </c>
      <c r="B281" t="s">
        <v>443</v>
      </c>
      <c r="C281">
        <v>1617055</v>
      </c>
      <c r="D281" s="11">
        <v>37679830134890</v>
      </c>
      <c r="E281" t="s">
        <v>96</v>
      </c>
      <c r="F281">
        <v>0</v>
      </c>
      <c r="G281">
        <v>0</v>
      </c>
      <c r="H281">
        <v>0</v>
      </c>
      <c r="I281">
        <v>0</v>
      </c>
      <c r="J281">
        <v>2093639</v>
      </c>
      <c r="K281">
        <v>0</v>
      </c>
      <c r="L281">
        <v>0</v>
      </c>
      <c r="M281">
        <v>0</v>
      </c>
      <c r="N281">
        <v>13229</v>
      </c>
      <c r="O281">
        <v>0</v>
      </c>
      <c r="P281">
        <v>22069</v>
      </c>
      <c r="Q281">
        <v>16783</v>
      </c>
      <c r="R281">
        <v>188078</v>
      </c>
      <c r="S281">
        <v>0</v>
      </c>
      <c r="T281">
        <v>0</v>
      </c>
      <c r="U281">
        <v>0</v>
      </c>
    </row>
    <row r="282" spans="1:21" x14ac:dyDescent="0.25">
      <c r="A282" t="s">
        <v>454</v>
      </c>
      <c r="B282" t="s">
        <v>443</v>
      </c>
      <c r="C282">
        <v>1819051</v>
      </c>
      <c r="D282" s="11">
        <v>36677360136937</v>
      </c>
      <c r="E282" t="s">
        <v>60</v>
      </c>
      <c r="F282">
        <v>0</v>
      </c>
      <c r="G282">
        <v>0</v>
      </c>
      <c r="H282">
        <v>0</v>
      </c>
      <c r="I282">
        <v>0</v>
      </c>
      <c r="J282">
        <v>534993</v>
      </c>
      <c r="K282">
        <v>0</v>
      </c>
      <c r="L282">
        <v>0</v>
      </c>
      <c r="M282">
        <v>0</v>
      </c>
      <c r="N282">
        <v>3381</v>
      </c>
      <c r="O282">
        <v>0</v>
      </c>
      <c r="P282">
        <v>4747</v>
      </c>
      <c r="Q282">
        <v>2899</v>
      </c>
      <c r="R282">
        <v>46377</v>
      </c>
      <c r="S282">
        <v>0</v>
      </c>
      <c r="T282">
        <v>0</v>
      </c>
      <c r="U282">
        <v>0</v>
      </c>
    </row>
    <row r="283" spans="1:21" x14ac:dyDescent="0.25">
      <c r="A283" t="s">
        <v>455</v>
      </c>
      <c r="B283" t="s">
        <v>443</v>
      </c>
      <c r="C283">
        <v>1213028</v>
      </c>
      <c r="D283" s="11">
        <v>56105610109900</v>
      </c>
      <c r="E283" t="s">
        <v>49</v>
      </c>
      <c r="F283">
        <v>0</v>
      </c>
      <c r="G283">
        <v>0</v>
      </c>
      <c r="H283">
        <v>0</v>
      </c>
      <c r="I283">
        <v>0</v>
      </c>
      <c r="J283">
        <v>2168837</v>
      </c>
      <c r="K283">
        <v>0</v>
      </c>
      <c r="L283">
        <v>0</v>
      </c>
      <c r="M283">
        <v>0</v>
      </c>
      <c r="N283">
        <v>13671</v>
      </c>
      <c r="O283">
        <v>0</v>
      </c>
      <c r="P283">
        <v>11326</v>
      </c>
      <c r="Q283">
        <v>8010</v>
      </c>
      <c r="R283">
        <v>155556</v>
      </c>
      <c r="S283">
        <v>0</v>
      </c>
      <c r="T283">
        <v>0</v>
      </c>
      <c r="U283">
        <v>0</v>
      </c>
    </row>
    <row r="284" spans="1:21" x14ac:dyDescent="0.25">
      <c r="A284" t="s">
        <v>456</v>
      </c>
      <c r="B284" t="s">
        <v>457</v>
      </c>
      <c r="C284">
        <v>1314016</v>
      </c>
      <c r="D284" s="11">
        <v>1612590130633</v>
      </c>
      <c r="E284" t="s">
        <v>131</v>
      </c>
      <c r="F284">
        <v>0</v>
      </c>
      <c r="G284">
        <v>0</v>
      </c>
      <c r="H284">
        <v>0</v>
      </c>
      <c r="I284">
        <v>0</v>
      </c>
      <c r="J284">
        <v>392410</v>
      </c>
      <c r="K284">
        <v>0</v>
      </c>
      <c r="L284">
        <v>0</v>
      </c>
      <c r="M284">
        <v>0</v>
      </c>
      <c r="N284">
        <v>2399</v>
      </c>
      <c r="O284">
        <v>0</v>
      </c>
      <c r="P284">
        <v>0</v>
      </c>
      <c r="Q284">
        <v>0</v>
      </c>
      <c r="R284">
        <v>28785</v>
      </c>
      <c r="S284">
        <v>0</v>
      </c>
      <c r="T284">
        <v>0</v>
      </c>
      <c r="U284">
        <v>0</v>
      </c>
    </row>
    <row r="285" spans="1:21" x14ac:dyDescent="0.25">
      <c r="A285" t="s">
        <v>458</v>
      </c>
      <c r="B285" t="s">
        <v>457</v>
      </c>
      <c r="C285">
        <v>1314017</v>
      </c>
      <c r="D285" s="11">
        <v>1612590108944</v>
      </c>
      <c r="E285" t="s">
        <v>131</v>
      </c>
      <c r="F285">
        <v>0</v>
      </c>
      <c r="G285">
        <v>0</v>
      </c>
      <c r="H285">
        <v>0</v>
      </c>
      <c r="I285">
        <v>0</v>
      </c>
      <c r="J285">
        <v>221794</v>
      </c>
      <c r="K285">
        <v>0</v>
      </c>
      <c r="L285">
        <v>0</v>
      </c>
      <c r="M285">
        <v>0</v>
      </c>
      <c r="N285">
        <v>1403</v>
      </c>
      <c r="O285">
        <v>0</v>
      </c>
      <c r="P285">
        <v>0</v>
      </c>
      <c r="Q285">
        <v>0</v>
      </c>
      <c r="R285">
        <v>15639</v>
      </c>
      <c r="S285">
        <v>0</v>
      </c>
      <c r="T285">
        <v>0</v>
      </c>
      <c r="U285">
        <v>0</v>
      </c>
    </row>
    <row r="286" spans="1:21" x14ac:dyDescent="0.25">
      <c r="A286" t="s">
        <v>459</v>
      </c>
      <c r="B286" t="s">
        <v>457</v>
      </c>
      <c r="C286">
        <v>1617026</v>
      </c>
      <c r="D286" s="11">
        <v>1612590134015</v>
      </c>
      <c r="E286" t="s">
        <v>96</v>
      </c>
      <c r="F286">
        <v>0</v>
      </c>
      <c r="G286">
        <v>0</v>
      </c>
      <c r="H286">
        <v>0</v>
      </c>
      <c r="I286">
        <v>0</v>
      </c>
      <c r="J286">
        <v>494902</v>
      </c>
      <c r="K286">
        <v>0</v>
      </c>
      <c r="L286">
        <v>-221</v>
      </c>
      <c r="M286">
        <v>0</v>
      </c>
      <c r="N286">
        <v>2831</v>
      </c>
      <c r="O286">
        <v>0</v>
      </c>
      <c r="P286">
        <v>0</v>
      </c>
      <c r="Q286">
        <v>0</v>
      </c>
      <c r="R286">
        <v>36303</v>
      </c>
      <c r="S286">
        <v>0</v>
      </c>
      <c r="T286">
        <v>0</v>
      </c>
      <c r="U286">
        <v>0</v>
      </c>
    </row>
    <row r="287" spans="1:21" x14ac:dyDescent="0.25">
      <c r="A287" t="s">
        <v>460</v>
      </c>
      <c r="B287" t="s">
        <v>460</v>
      </c>
      <c r="C287">
        <v>2021027</v>
      </c>
      <c r="D287" s="11" t="s">
        <v>461</v>
      </c>
      <c r="E287" t="s">
        <v>125</v>
      </c>
      <c r="F287">
        <v>0</v>
      </c>
      <c r="G287">
        <v>0</v>
      </c>
      <c r="H287">
        <v>0</v>
      </c>
      <c r="I287">
        <v>0</v>
      </c>
      <c r="J287">
        <v>1499513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142353</v>
      </c>
      <c r="S287">
        <v>0</v>
      </c>
      <c r="T287">
        <v>0</v>
      </c>
      <c r="U287">
        <v>0</v>
      </c>
    </row>
    <row r="288" spans="1:21" x14ac:dyDescent="0.25">
      <c r="A288" t="s">
        <v>462</v>
      </c>
      <c r="B288" t="s">
        <v>462</v>
      </c>
      <c r="C288">
        <v>1415025</v>
      </c>
      <c r="D288" s="11">
        <v>37684113731304</v>
      </c>
      <c r="E288" t="s">
        <v>53</v>
      </c>
      <c r="F288">
        <v>0</v>
      </c>
      <c r="G288">
        <v>0</v>
      </c>
      <c r="H288">
        <v>0</v>
      </c>
      <c r="I288">
        <v>0</v>
      </c>
      <c r="J288">
        <v>183007</v>
      </c>
      <c r="K288">
        <v>0</v>
      </c>
      <c r="L288">
        <v>0</v>
      </c>
      <c r="M288">
        <v>0</v>
      </c>
      <c r="N288">
        <v>1020</v>
      </c>
      <c r="O288">
        <v>0</v>
      </c>
      <c r="P288">
        <v>0</v>
      </c>
      <c r="Q288">
        <v>0</v>
      </c>
      <c r="R288">
        <v>13117</v>
      </c>
      <c r="S288">
        <v>0</v>
      </c>
      <c r="T288">
        <v>0</v>
      </c>
      <c r="U288">
        <v>0</v>
      </c>
    </row>
    <row r="289" spans="1:21" x14ac:dyDescent="0.25">
      <c r="A289" t="s">
        <v>463</v>
      </c>
      <c r="B289" t="s">
        <v>464</v>
      </c>
      <c r="C289">
        <v>1718009</v>
      </c>
      <c r="D289" s="11">
        <v>19101996119945</v>
      </c>
      <c r="E289" t="s">
        <v>83</v>
      </c>
      <c r="F289">
        <v>0</v>
      </c>
      <c r="G289">
        <v>0</v>
      </c>
      <c r="H289">
        <v>0</v>
      </c>
      <c r="I289">
        <v>0</v>
      </c>
      <c r="J289">
        <v>537525</v>
      </c>
      <c r="K289">
        <v>0</v>
      </c>
      <c r="L289">
        <v>0</v>
      </c>
      <c r="M289">
        <v>0</v>
      </c>
      <c r="N289">
        <v>3120</v>
      </c>
      <c r="O289">
        <v>0</v>
      </c>
      <c r="P289">
        <v>0</v>
      </c>
      <c r="Q289">
        <v>2290</v>
      </c>
      <c r="R289">
        <v>37648</v>
      </c>
      <c r="S289">
        <v>0</v>
      </c>
      <c r="T289">
        <v>0</v>
      </c>
      <c r="U289">
        <v>0</v>
      </c>
    </row>
    <row r="290" spans="1:21" x14ac:dyDescent="0.25">
      <c r="A290" t="s">
        <v>465</v>
      </c>
      <c r="B290" t="s">
        <v>464</v>
      </c>
      <c r="C290">
        <v>1415026</v>
      </c>
      <c r="D290" s="11">
        <v>30768930130765</v>
      </c>
      <c r="E290" t="s">
        <v>102</v>
      </c>
      <c r="F290">
        <v>0</v>
      </c>
      <c r="G290">
        <v>0</v>
      </c>
      <c r="H290">
        <v>0</v>
      </c>
      <c r="I290">
        <v>0</v>
      </c>
      <c r="J290">
        <v>416526</v>
      </c>
      <c r="K290">
        <v>0</v>
      </c>
      <c r="L290">
        <v>0</v>
      </c>
      <c r="M290">
        <v>0</v>
      </c>
      <c r="N290">
        <v>2633</v>
      </c>
      <c r="O290">
        <v>0</v>
      </c>
      <c r="P290">
        <v>0</v>
      </c>
      <c r="Q290">
        <v>0</v>
      </c>
      <c r="R290">
        <v>27070</v>
      </c>
      <c r="S290">
        <v>0</v>
      </c>
      <c r="T290">
        <v>0</v>
      </c>
      <c r="U290">
        <v>0</v>
      </c>
    </row>
    <row r="291" spans="1:21" x14ac:dyDescent="0.25">
      <c r="A291" t="s">
        <v>466</v>
      </c>
      <c r="B291" t="s">
        <v>464</v>
      </c>
      <c r="C291">
        <v>1718010</v>
      </c>
      <c r="D291" s="11">
        <v>19101990115212</v>
      </c>
      <c r="E291" t="s">
        <v>83</v>
      </c>
      <c r="F291">
        <v>0</v>
      </c>
      <c r="G291">
        <v>0</v>
      </c>
      <c r="H291">
        <v>0</v>
      </c>
      <c r="I291">
        <v>0</v>
      </c>
      <c r="J291">
        <v>374187</v>
      </c>
      <c r="K291">
        <v>0</v>
      </c>
      <c r="L291">
        <v>0</v>
      </c>
      <c r="M291">
        <v>0</v>
      </c>
      <c r="N291">
        <v>2097</v>
      </c>
      <c r="O291">
        <v>0</v>
      </c>
      <c r="P291">
        <v>0</v>
      </c>
      <c r="Q291">
        <v>0</v>
      </c>
      <c r="R291">
        <v>27447</v>
      </c>
      <c r="S291">
        <v>0</v>
      </c>
      <c r="T291">
        <v>0</v>
      </c>
      <c r="U291">
        <v>0</v>
      </c>
    </row>
    <row r="292" spans="1:21" x14ac:dyDescent="0.25">
      <c r="A292" t="s">
        <v>467</v>
      </c>
      <c r="B292" t="s">
        <v>464</v>
      </c>
      <c r="C292">
        <v>1718011</v>
      </c>
      <c r="D292" s="11">
        <v>19101990115030</v>
      </c>
      <c r="E292" t="s">
        <v>83</v>
      </c>
      <c r="F292">
        <v>0</v>
      </c>
      <c r="G292">
        <v>0</v>
      </c>
      <c r="H292">
        <v>0</v>
      </c>
      <c r="I292">
        <v>0</v>
      </c>
      <c r="J292">
        <v>370521</v>
      </c>
      <c r="K292">
        <v>0</v>
      </c>
      <c r="L292">
        <v>-28</v>
      </c>
      <c r="M292">
        <v>0</v>
      </c>
      <c r="N292">
        <v>2341</v>
      </c>
      <c r="O292">
        <v>0</v>
      </c>
      <c r="P292">
        <v>0</v>
      </c>
      <c r="Q292">
        <v>0</v>
      </c>
      <c r="R292">
        <v>19702</v>
      </c>
      <c r="S292">
        <v>0</v>
      </c>
      <c r="T292">
        <v>0</v>
      </c>
      <c r="U292">
        <v>0</v>
      </c>
    </row>
    <row r="293" spans="1:21" x14ac:dyDescent="0.25">
      <c r="A293" t="s">
        <v>468</v>
      </c>
      <c r="B293" t="s">
        <v>464</v>
      </c>
      <c r="C293">
        <v>1819062</v>
      </c>
      <c r="D293" s="11">
        <v>19101990137679</v>
      </c>
      <c r="E293" t="s">
        <v>60</v>
      </c>
      <c r="F293">
        <v>0</v>
      </c>
      <c r="G293">
        <v>0</v>
      </c>
      <c r="H293">
        <v>0</v>
      </c>
      <c r="I293">
        <v>0</v>
      </c>
      <c r="J293">
        <v>217568</v>
      </c>
      <c r="K293">
        <v>0</v>
      </c>
      <c r="L293">
        <v>0</v>
      </c>
      <c r="M293">
        <v>0</v>
      </c>
      <c r="N293">
        <v>1334</v>
      </c>
      <c r="O293">
        <v>0</v>
      </c>
      <c r="P293">
        <v>0</v>
      </c>
      <c r="Q293">
        <v>0</v>
      </c>
      <c r="R293">
        <v>12293</v>
      </c>
      <c r="S293">
        <v>0</v>
      </c>
      <c r="T293">
        <v>0</v>
      </c>
      <c r="U293">
        <v>0</v>
      </c>
    </row>
    <row r="294" spans="1:21" x14ac:dyDescent="0.25">
      <c r="A294" t="s">
        <v>469</v>
      </c>
      <c r="B294" t="s">
        <v>464</v>
      </c>
      <c r="C294">
        <v>1011031</v>
      </c>
      <c r="D294" s="11">
        <v>37683380109157</v>
      </c>
      <c r="E294" t="s">
        <v>76</v>
      </c>
      <c r="F294">
        <v>0</v>
      </c>
      <c r="G294">
        <v>0</v>
      </c>
      <c r="H294">
        <v>0</v>
      </c>
      <c r="I294">
        <v>0</v>
      </c>
      <c r="J294">
        <v>333168</v>
      </c>
      <c r="K294">
        <v>0</v>
      </c>
      <c r="L294">
        <v>0</v>
      </c>
      <c r="M294">
        <v>0</v>
      </c>
      <c r="N294">
        <v>2104</v>
      </c>
      <c r="O294">
        <v>0</v>
      </c>
      <c r="P294">
        <v>0</v>
      </c>
      <c r="Q294">
        <v>6147</v>
      </c>
      <c r="R294">
        <v>22618</v>
      </c>
      <c r="S294">
        <v>0</v>
      </c>
      <c r="T294">
        <v>0</v>
      </c>
      <c r="U294">
        <v>0</v>
      </c>
    </row>
    <row r="295" spans="1:21" x14ac:dyDescent="0.25">
      <c r="A295" t="s">
        <v>470</v>
      </c>
      <c r="B295" t="s">
        <v>470</v>
      </c>
      <c r="C295">
        <v>1920033</v>
      </c>
      <c r="D295" s="11">
        <v>7100740114470</v>
      </c>
      <c r="E295" t="s">
        <v>155</v>
      </c>
      <c r="F295">
        <v>0</v>
      </c>
      <c r="G295">
        <v>0</v>
      </c>
      <c r="H295">
        <v>0</v>
      </c>
      <c r="I295">
        <v>0</v>
      </c>
      <c r="J295">
        <v>819219</v>
      </c>
      <c r="K295">
        <v>0</v>
      </c>
      <c r="L295">
        <v>8</v>
      </c>
      <c r="M295">
        <v>0</v>
      </c>
      <c r="N295">
        <v>4913</v>
      </c>
      <c r="O295">
        <v>0</v>
      </c>
      <c r="P295">
        <v>0</v>
      </c>
      <c r="Q295">
        <v>0</v>
      </c>
      <c r="R295">
        <v>60470</v>
      </c>
      <c r="S295">
        <v>0</v>
      </c>
      <c r="T295">
        <v>0</v>
      </c>
      <c r="U295">
        <v>0</v>
      </c>
    </row>
    <row r="296" spans="1:21" x14ac:dyDescent="0.25">
      <c r="A296" t="s">
        <v>471</v>
      </c>
      <c r="B296" t="s">
        <v>472</v>
      </c>
      <c r="C296">
        <v>2021028</v>
      </c>
      <c r="D296" s="11" t="s">
        <v>473</v>
      </c>
      <c r="E296" t="s">
        <v>125</v>
      </c>
      <c r="F296">
        <v>0</v>
      </c>
      <c r="G296">
        <v>0</v>
      </c>
      <c r="H296">
        <v>0</v>
      </c>
      <c r="I296">
        <v>0</v>
      </c>
      <c r="J296">
        <v>88330</v>
      </c>
      <c r="K296">
        <v>0</v>
      </c>
      <c r="L296">
        <v>-8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5236</v>
      </c>
      <c r="S296">
        <v>0</v>
      </c>
      <c r="T296">
        <v>0</v>
      </c>
      <c r="U296">
        <v>0</v>
      </c>
    </row>
    <row r="297" spans="1:21" x14ac:dyDescent="0.25">
      <c r="A297" t="s">
        <v>474</v>
      </c>
      <c r="B297" t="s">
        <v>474</v>
      </c>
      <c r="C297">
        <v>1213030</v>
      </c>
      <c r="D297" s="11">
        <v>37683386113211</v>
      </c>
      <c r="E297" t="s">
        <v>49</v>
      </c>
      <c r="F297">
        <v>0</v>
      </c>
      <c r="G297">
        <v>0</v>
      </c>
      <c r="H297">
        <v>0</v>
      </c>
      <c r="I297">
        <v>0</v>
      </c>
      <c r="J297">
        <v>116830</v>
      </c>
      <c r="K297">
        <v>0</v>
      </c>
      <c r="L297">
        <v>0</v>
      </c>
      <c r="M297">
        <v>0</v>
      </c>
      <c r="N297">
        <v>738</v>
      </c>
      <c r="O297">
        <v>0</v>
      </c>
      <c r="P297">
        <v>0</v>
      </c>
      <c r="Q297">
        <v>0</v>
      </c>
      <c r="R297">
        <v>6041</v>
      </c>
      <c r="S297">
        <v>0</v>
      </c>
      <c r="T297">
        <v>0</v>
      </c>
      <c r="U297">
        <v>0</v>
      </c>
    </row>
    <row r="298" spans="1:21" x14ac:dyDescent="0.25">
      <c r="A298" t="s">
        <v>475</v>
      </c>
      <c r="B298" t="s">
        <v>476</v>
      </c>
      <c r="C298">
        <v>2223011</v>
      </c>
      <c r="D298" s="11" t="s">
        <v>477</v>
      </c>
      <c r="E298" t="s">
        <v>69</v>
      </c>
      <c r="F298">
        <v>0</v>
      </c>
      <c r="G298">
        <v>0</v>
      </c>
      <c r="H298">
        <v>0</v>
      </c>
      <c r="I298">
        <v>0</v>
      </c>
      <c r="J298">
        <v>998122</v>
      </c>
      <c r="K298">
        <v>0</v>
      </c>
      <c r="L298">
        <v>0</v>
      </c>
      <c r="M298">
        <v>-2286</v>
      </c>
      <c r="N298">
        <v>0</v>
      </c>
      <c r="O298">
        <v>0</v>
      </c>
      <c r="P298">
        <v>0</v>
      </c>
      <c r="Q298">
        <v>0</v>
      </c>
      <c r="R298">
        <v>30092</v>
      </c>
      <c r="S298">
        <v>0</v>
      </c>
      <c r="T298">
        <v>0</v>
      </c>
      <c r="U298">
        <v>0</v>
      </c>
    </row>
    <row r="299" spans="1:21" x14ac:dyDescent="0.25">
      <c r="A299" t="s">
        <v>478</v>
      </c>
      <c r="B299" t="s">
        <v>476</v>
      </c>
      <c r="C299">
        <v>2223008</v>
      </c>
      <c r="D299" s="11" t="s">
        <v>479</v>
      </c>
      <c r="E299" t="s">
        <v>69</v>
      </c>
      <c r="F299">
        <v>0</v>
      </c>
      <c r="G299">
        <v>0</v>
      </c>
      <c r="H299">
        <v>0</v>
      </c>
      <c r="I299">
        <v>0</v>
      </c>
      <c r="J299">
        <v>453411</v>
      </c>
      <c r="K299">
        <v>0</v>
      </c>
      <c r="L299">
        <v>0</v>
      </c>
      <c r="M299">
        <v>-2225</v>
      </c>
      <c r="N299">
        <v>0</v>
      </c>
      <c r="O299">
        <v>0</v>
      </c>
      <c r="P299">
        <v>0</v>
      </c>
      <c r="Q299">
        <v>0</v>
      </c>
      <c r="R299">
        <v>25811</v>
      </c>
      <c r="S299">
        <v>0</v>
      </c>
      <c r="T299">
        <v>0</v>
      </c>
      <c r="U299">
        <v>0</v>
      </c>
    </row>
    <row r="300" spans="1:21" x14ac:dyDescent="0.25">
      <c r="A300" t="s">
        <v>480</v>
      </c>
      <c r="B300" t="s">
        <v>480</v>
      </c>
      <c r="C300">
        <v>1112015</v>
      </c>
      <c r="D300" s="11">
        <v>38684780123505</v>
      </c>
      <c r="E300" t="s">
        <v>51</v>
      </c>
      <c r="F300">
        <v>0</v>
      </c>
      <c r="G300">
        <v>0</v>
      </c>
      <c r="H300">
        <v>0</v>
      </c>
      <c r="I300">
        <v>0</v>
      </c>
      <c r="J300">
        <v>344196</v>
      </c>
      <c r="K300">
        <v>0</v>
      </c>
      <c r="L300">
        <v>72</v>
      </c>
      <c r="M300">
        <v>0</v>
      </c>
      <c r="N300">
        <v>2051</v>
      </c>
      <c r="O300">
        <v>0</v>
      </c>
      <c r="P300">
        <v>7329</v>
      </c>
      <c r="Q300">
        <v>0</v>
      </c>
      <c r="R300">
        <v>25249</v>
      </c>
      <c r="S300">
        <v>0</v>
      </c>
      <c r="T300">
        <v>0</v>
      </c>
      <c r="U300">
        <v>0</v>
      </c>
    </row>
    <row r="301" spans="1:21" x14ac:dyDescent="0.25">
      <c r="A301" t="s">
        <v>481</v>
      </c>
      <c r="B301" t="s">
        <v>481</v>
      </c>
      <c r="C301">
        <v>1920026</v>
      </c>
      <c r="D301" s="11">
        <v>33669930139360</v>
      </c>
      <c r="E301" t="s">
        <v>155</v>
      </c>
      <c r="F301">
        <v>0</v>
      </c>
      <c r="G301">
        <v>0</v>
      </c>
      <c r="H301">
        <v>0</v>
      </c>
      <c r="I301">
        <v>0</v>
      </c>
      <c r="J301">
        <v>3769152</v>
      </c>
      <c r="K301">
        <v>0</v>
      </c>
      <c r="L301">
        <v>0</v>
      </c>
      <c r="M301">
        <v>0</v>
      </c>
      <c r="N301">
        <v>18586</v>
      </c>
      <c r="O301">
        <v>0</v>
      </c>
      <c r="P301">
        <v>38985</v>
      </c>
      <c r="Q301">
        <v>158584</v>
      </c>
      <c r="R301">
        <v>277867</v>
      </c>
      <c r="S301">
        <v>0</v>
      </c>
      <c r="T301">
        <v>0</v>
      </c>
      <c r="U301">
        <v>0</v>
      </c>
    </row>
    <row r="302" spans="1:21" x14ac:dyDescent="0.25">
      <c r="A302" t="s">
        <v>482</v>
      </c>
      <c r="B302" t="s">
        <v>482</v>
      </c>
      <c r="C302">
        <v>1920025</v>
      </c>
      <c r="D302" s="11">
        <v>54718110139477</v>
      </c>
      <c r="E302" t="s">
        <v>155</v>
      </c>
      <c r="F302">
        <v>0</v>
      </c>
      <c r="G302">
        <v>0</v>
      </c>
      <c r="H302">
        <v>0</v>
      </c>
      <c r="I302">
        <v>0</v>
      </c>
      <c r="J302">
        <v>843705</v>
      </c>
      <c r="K302">
        <v>0</v>
      </c>
      <c r="L302">
        <v>0</v>
      </c>
      <c r="M302">
        <v>0</v>
      </c>
      <c r="N302">
        <v>4469</v>
      </c>
      <c r="O302">
        <v>0</v>
      </c>
      <c r="P302">
        <v>0</v>
      </c>
      <c r="Q302">
        <v>0</v>
      </c>
      <c r="R302">
        <v>62258</v>
      </c>
      <c r="S302">
        <v>0</v>
      </c>
      <c r="T302">
        <v>0</v>
      </c>
      <c r="U302">
        <v>0</v>
      </c>
    </row>
    <row r="303" spans="1:21" x14ac:dyDescent="0.25">
      <c r="A303" t="s">
        <v>483</v>
      </c>
      <c r="B303" t="s">
        <v>483</v>
      </c>
      <c r="C303">
        <v>1314018</v>
      </c>
      <c r="D303" s="11">
        <v>37683386115570</v>
      </c>
      <c r="E303" t="s">
        <v>131</v>
      </c>
      <c r="F303">
        <v>0</v>
      </c>
      <c r="G303">
        <v>0</v>
      </c>
      <c r="H303">
        <v>0</v>
      </c>
      <c r="I303">
        <v>0</v>
      </c>
      <c r="J303">
        <v>182409</v>
      </c>
      <c r="K303">
        <v>0</v>
      </c>
      <c r="L303">
        <v>0</v>
      </c>
      <c r="M303">
        <v>0</v>
      </c>
      <c r="N303">
        <v>1153</v>
      </c>
      <c r="O303">
        <v>0</v>
      </c>
      <c r="P303">
        <v>2130</v>
      </c>
      <c r="Q303">
        <v>3581</v>
      </c>
      <c r="R303">
        <v>11967</v>
      </c>
      <c r="S303">
        <v>0</v>
      </c>
      <c r="T303">
        <v>0</v>
      </c>
      <c r="U303">
        <v>0</v>
      </c>
    </row>
    <row r="304" spans="1:21" x14ac:dyDescent="0.25">
      <c r="A304" t="s">
        <v>484</v>
      </c>
      <c r="B304" t="s">
        <v>485</v>
      </c>
      <c r="C304">
        <v>1112016</v>
      </c>
      <c r="D304" s="11">
        <v>43694840123760</v>
      </c>
      <c r="E304" t="s">
        <v>51</v>
      </c>
      <c r="F304">
        <v>0</v>
      </c>
      <c r="G304">
        <v>0</v>
      </c>
      <c r="H304">
        <v>0</v>
      </c>
      <c r="I304">
        <v>0</v>
      </c>
      <c r="J304">
        <v>410824</v>
      </c>
      <c r="K304">
        <v>0</v>
      </c>
      <c r="L304">
        <v>0</v>
      </c>
      <c r="M304">
        <v>0</v>
      </c>
      <c r="N304">
        <v>2597</v>
      </c>
      <c r="O304">
        <v>0</v>
      </c>
      <c r="P304">
        <v>0</v>
      </c>
      <c r="Q304">
        <v>0</v>
      </c>
      <c r="R304">
        <v>28886</v>
      </c>
      <c r="S304">
        <v>0</v>
      </c>
      <c r="T304">
        <v>0</v>
      </c>
      <c r="U304">
        <v>0</v>
      </c>
    </row>
    <row r="305" spans="1:21" x14ac:dyDescent="0.25">
      <c r="A305" t="s">
        <v>486</v>
      </c>
      <c r="B305" t="s">
        <v>485</v>
      </c>
      <c r="C305">
        <v>1920007</v>
      </c>
      <c r="D305" s="11">
        <v>1100170138867</v>
      </c>
      <c r="E305" t="s">
        <v>155</v>
      </c>
      <c r="F305">
        <v>0</v>
      </c>
      <c r="G305">
        <v>0</v>
      </c>
      <c r="H305">
        <v>0</v>
      </c>
      <c r="I305">
        <v>0</v>
      </c>
      <c r="J305">
        <v>110967</v>
      </c>
      <c r="K305">
        <v>0</v>
      </c>
      <c r="L305">
        <v>0</v>
      </c>
      <c r="M305">
        <v>0</v>
      </c>
      <c r="N305">
        <v>420</v>
      </c>
      <c r="O305">
        <v>0</v>
      </c>
      <c r="P305">
        <v>0</v>
      </c>
      <c r="Q305">
        <v>0</v>
      </c>
      <c r="R305">
        <v>8187</v>
      </c>
      <c r="S305">
        <v>0</v>
      </c>
      <c r="T305">
        <v>0</v>
      </c>
      <c r="U305">
        <v>0</v>
      </c>
    </row>
    <row r="306" spans="1:21" x14ac:dyDescent="0.25">
      <c r="A306" t="s">
        <v>487</v>
      </c>
      <c r="B306" t="s">
        <v>485</v>
      </c>
      <c r="C306">
        <v>1314019</v>
      </c>
      <c r="D306" s="11">
        <v>35674700127688</v>
      </c>
      <c r="E306" t="s">
        <v>131</v>
      </c>
      <c r="F306">
        <v>0</v>
      </c>
      <c r="G306">
        <v>0</v>
      </c>
      <c r="H306">
        <v>0</v>
      </c>
      <c r="I306">
        <v>0</v>
      </c>
      <c r="J306">
        <v>412031</v>
      </c>
      <c r="K306">
        <v>0</v>
      </c>
      <c r="L306">
        <v>0</v>
      </c>
      <c r="M306">
        <v>0</v>
      </c>
      <c r="N306">
        <v>2605</v>
      </c>
      <c r="O306">
        <v>0</v>
      </c>
      <c r="P306">
        <v>0</v>
      </c>
      <c r="Q306">
        <v>0</v>
      </c>
      <c r="R306">
        <v>28696</v>
      </c>
      <c r="S306">
        <v>0</v>
      </c>
      <c r="T306">
        <v>0</v>
      </c>
      <c r="U306">
        <v>0</v>
      </c>
    </row>
    <row r="307" spans="1:21" x14ac:dyDescent="0.25">
      <c r="A307" t="s">
        <v>488</v>
      </c>
      <c r="B307" t="s">
        <v>485</v>
      </c>
      <c r="C307">
        <v>1920040</v>
      </c>
      <c r="D307" s="11">
        <v>44772480138909</v>
      </c>
      <c r="E307" t="s">
        <v>155</v>
      </c>
      <c r="F307">
        <v>0</v>
      </c>
      <c r="G307">
        <v>0</v>
      </c>
      <c r="H307">
        <v>0</v>
      </c>
      <c r="I307">
        <v>0</v>
      </c>
      <c r="J307">
        <v>277113</v>
      </c>
      <c r="K307">
        <v>0</v>
      </c>
      <c r="L307">
        <v>0</v>
      </c>
      <c r="M307">
        <v>0</v>
      </c>
      <c r="N307">
        <v>786</v>
      </c>
      <c r="O307">
        <v>0</v>
      </c>
      <c r="P307">
        <v>0</v>
      </c>
      <c r="Q307">
        <v>0</v>
      </c>
      <c r="R307">
        <v>20306</v>
      </c>
      <c r="S307">
        <v>0</v>
      </c>
      <c r="T307">
        <v>0</v>
      </c>
      <c r="U307">
        <v>0</v>
      </c>
    </row>
    <row r="308" spans="1:21" x14ac:dyDescent="0.25">
      <c r="A308" t="s">
        <v>489</v>
      </c>
      <c r="B308" t="s">
        <v>490</v>
      </c>
      <c r="C308">
        <v>2021068</v>
      </c>
      <c r="D308" s="11" t="s">
        <v>491</v>
      </c>
      <c r="E308" t="s">
        <v>125</v>
      </c>
      <c r="F308">
        <v>0</v>
      </c>
      <c r="G308">
        <v>0</v>
      </c>
      <c r="H308">
        <v>0</v>
      </c>
      <c r="I308">
        <v>0</v>
      </c>
      <c r="J308">
        <v>775506</v>
      </c>
      <c r="K308">
        <v>0</v>
      </c>
      <c r="L308">
        <v>-5377</v>
      </c>
      <c r="M308">
        <v>0</v>
      </c>
      <c r="N308">
        <v>0</v>
      </c>
      <c r="O308">
        <v>0</v>
      </c>
      <c r="P308">
        <v>0</v>
      </c>
      <c r="Q308">
        <v>24921</v>
      </c>
      <c r="R308">
        <v>70151</v>
      </c>
      <c r="S308">
        <v>0</v>
      </c>
      <c r="T308">
        <v>0</v>
      </c>
      <c r="U308">
        <v>0</v>
      </c>
    </row>
    <row r="309" spans="1:21" x14ac:dyDescent="0.25">
      <c r="A309" t="s">
        <v>492</v>
      </c>
      <c r="B309" t="s">
        <v>493</v>
      </c>
      <c r="C309">
        <v>1819044</v>
      </c>
      <c r="D309" s="11">
        <v>4614240110551</v>
      </c>
      <c r="E309" t="s">
        <v>60</v>
      </c>
      <c r="F309">
        <v>0</v>
      </c>
      <c r="G309">
        <v>0</v>
      </c>
      <c r="H309">
        <v>0</v>
      </c>
      <c r="I309">
        <v>0</v>
      </c>
      <c r="J309">
        <v>160111</v>
      </c>
      <c r="K309">
        <v>0</v>
      </c>
      <c r="L309">
        <v>0</v>
      </c>
      <c r="M309">
        <v>0</v>
      </c>
      <c r="N309">
        <v>944</v>
      </c>
      <c r="O309">
        <v>0</v>
      </c>
      <c r="P309">
        <v>0</v>
      </c>
      <c r="Q309">
        <v>0</v>
      </c>
      <c r="R309">
        <v>11740</v>
      </c>
      <c r="S309">
        <v>0</v>
      </c>
      <c r="T309">
        <v>0</v>
      </c>
      <c r="U309">
        <v>0</v>
      </c>
    </row>
    <row r="310" spans="1:21" x14ac:dyDescent="0.25">
      <c r="A310" t="s">
        <v>494</v>
      </c>
      <c r="B310" t="s">
        <v>494</v>
      </c>
      <c r="C310">
        <v>1819028</v>
      </c>
      <c r="D310" s="11" t="s">
        <v>495</v>
      </c>
      <c r="E310" t="s">
        <v>60</v>
      </c>
      <c r="F310">
        <v>0</v>
      </c>
      <c r="G310">
        <v>0</v>
      </c>
      <c r="H310">
        <v>0</v>
      </c>
      <c r="I310">
        <v>0</v>
      </c>
      <c r="J310">
        <v>601561</v>
      </c>
      <c r="K310">
        <v>0</v>
      </c>
      <c r="L310">
        <v>0</v>
      </c>
      <c r="M310">
        <v>0</v>
      </c>
      <c r="N310">
        <v>3370</v>
      </c>
      <c r="O310">
        <v>0</v>
      </c>
      <c r="P310">
        <v>0</v>
      </c>
      <c r="Q310">
        <v>1437</v>
      </c>
      <c r="R310">
        <v>44096</v>
      </c>
      <c r="S310">
        <v>0</v>
      </c>
      <c r="T310">
        <v>0</v>
      </c>
      <c r="U310">
        <v>0</v>
      </c>
    </row>
    <row r="311" spans="1:21" x14ac:dyDescent="0.25">
      <c r="A311" t="s">
        <v>496</v>
      </c>
      <c r="B311" t="s">
        <v>497</v>
      </c>
      <c r="C311">
        <v>2021030</v>
      </c>
      <c r="D311" s="11" t="s">
        <v>498</v>
      </c>
      <c r="E311" t="s">
        <v>125</v>
      </c>
      <c r="F311">
        <v>0</v>
      </c>
      <c r="G311">
        <v>0</v>
      </c>
      <c r="H311">
        <v>0</v>
      </c>
      <c r="I311">
        <v>0</v>
      </c>
      <c r="J311">
        <v>168951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15504</v>
      </c>
      <c r="S311">
        <v>0</v>
      </c>
      <c r="T311">
        <v>0</v>
      </c>
      <c r="U311">
        <v>0</v>
      </c>
    </row>
    <row r="312" spans="1:21" x14ac:dyDescent="0.25">
      <c r="A312" t="s">
        <v>499</v>
      </c>
      <c r="B312" t="s">
        <v>497</v>
      </c>
      <c r="C312">
        <v>2021031</v>
      </c>
      <c r="D312" s="11" t="s">
        <v>500</v>
      </c>
      <c r="E312" t="s">
        <v>125</v>
      </c>
      <c r="F312">
        <v>0</v>
      </c>
      <c r="G312">
        <v>0</v>
      </c>
      <c r="H312">
        <v>0</v>
      </c>
      <c r="I312">
        <v>0</v>
      </c>
      <c r="J312">
        <v>304355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20868</v>
      </c>
      <c r="S312">
        <v>0</v>
      </c>
      <c r="T312">
        <v>0</v>
      </c>
      <c r="U312">
        <v>0</v>
      </c>
    </row>
    <row r="313" spans="1:21" x14ac:dyDescent="0.25">
      <c r="A313" t="s">
        <v>501</v>
      </c>
      <c r="B313" t="s">
        <v>501</v>
      </c>
      <c r="C313">
        <v>2021038</v>
      </c>
      <c r="D313" s="11" t="s">
        <v>502</v>
      </c>
      <c r="E313" t="s">
        <v>125</v>
      </c>
      <c r="F313">
        <v>0</v>
      </c>
      <c r="G313">
        <v>0</v>
      </c>
      <c r="H313">
        <v>0</v>
      </c>
      <c r="I313">
        <v>0</v>
      </c>
      <c r="J313">
        <v>206976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14903</v>
      </c>
      <c r="S313">
        <v>0</v>
      </c>
      <c r="T313">
        <v>0</v>
      </c>
      <c r="U313">
        <v>0</v>
      </c>
    </row>
    <row r="314" spans="1:21" x14ac:dyDescent="0.25">
      <c r="A314" t="s">
        <v>503</v>
      </c>
      <c r="B314" t="s">
        <v>503</v>
      </c>
      <c r="C314">
        <v>1112017</v>
      </c>
      <c r="D314" s="11">
        <v>1612590130617</v>
      </c>
      <c r="E314" t="s">
        <v>51</v>
      </c>
      <c r="F314">
        <v>0</v>
      </c>
      <c r="G314">
        <v>0</v>
      </c>
      <c r="H314">
        <v>0</v>
      </c>
      <c r="I314">
        <v>0</v>
      </c>
      <c r="J314">
        <v>491619</v>
      </c>
      <c r="K314">
        <v>0</v>
      </c>
      <c r="L314">
        <v>0</v>
      </c>
      <c r="M314">
        <v>0</v>
      </c>
      <c r="N314">
        <v>3105</v>
      </c>
      <c r="O314">
        <v>0</v>
      </c>
      <c r="P314">
        <v>0</v>
      </c>
      <c r="Q314">
        <v>0</v>
      </c>
      <c r="R314">
        <v>24353</v>
      </c>
      <c r="S314">
        <v>0</v>
      </c>
      <c r="T314">
        <v>0</v>
      </c>
      <c r="U314">
        <v>0</v>
      </c>
    </row>
    <row r="315" spans="1:21" x14ac:dyDescent="0.25">
      <c r="A315" t="s">
        <v>504</v>
      </c>
      <c r="B315" t="s">
        <v>504</v>
      </c>
      <c r="C315">
        <v>1011032</v>
      </c>
      <c r="D315" s="11">
        <v>1612593030772</v>
      </c>
      <c r="E315" t="s">
        <v>76</v>
      </c>
      <c r="F315">
        <v>0</v>
      </c>
      <c r="G315">
        <v>0</v>
      </c>
      <c r="H315">
        <v>0</v>
      </c>
      <c r="I315">
        <v>0</v>
      </c>
      <c r="J315">
        <v>599509</v>
      </c>
      <c r="K315">
        <v>0</v>
      </c>
      <c r="L315">
        <v>0</v>
      </c>
      <c r="M315">
        <v>0</v>
      </c>
      <c r="N315">
        <v>3747</v>
      </c>
      <c r="O315">
        <v>0</v>
      </c>
      <c r="P315">
        <v>0</v>
      </c>
      <c r="Q315">
        <v>0</v>
      </c>
      <c r="R315">
        <v>41608</v>
      </c>
      <c r="S315">
        <v>0</v>
      </c>
      <c r="T315">
        <v>0</v>
      </c>
      <c r="U315">
        <v>0</v>
      </c>
    </row>
    <row r="316" spans="1:21" x14ac:dyDescent="0.25">
      <c r="A316" t="s">
        <v>505</v>
      </c>
      <c r="B316" t="s">
        <v>505</v>
      </c>
      <c r="C316">
        <v>1314030</v>
      </c>
      <c r="D316" s="11">
        <v>37683380123778</v>
      </c>
      <c r="E316" t="s">
        <v>131</v>
      </c>
      <c r="F316">
        <v>0</v>
      </c>
      <c r="G316">
        <v>0</v>
      </c>
      <c r="H316">
        <v>0</v>
      </c>
      <c r="I316">
        <v>0</v>
      </c>
      <c r="J316">
        <v>202534</v>
      </c>
      <c r="K316">
        <v>0</v>
      </c>
      <c r="L316">
        <v>0</v>
      </c>
      <c r="M316">
        <v>0</v>
      </c>
      <c r="N316">
        <v>1280</v>
      </c>
      <c r="O316">
        <v>0</v>
      </c>
      <c r="P316">
        <v>0</v>
      </c>
      <c r="Q316">
        <v>16741</v>
      </c>
      <c r="R316">
        <v>12114</v>
      </c>
      <c r="S316">
        <v>0</v>
      </c>
      <c r="T316">
        <v>0</v>
      </c>
      <c r="U316">
        <v>0</v>
      </c>
    </row>
    <row r="317" spans="1:21" x14ac:dyDescent="0.25">
      <c r="A317" t="s">
        <v>506</v>
      </c>
      <c r="B317" t="s">
        <v>507</v>
      </c>
      <c r="C317">
        <v>1819090</v>
      </c>
      <c r="D317" s="11">
        <v>42772140138388</v>
      </c>
      <c r="E317" t="s">
        <v>60</v>
      </c>
      <c r="F317">
        <v>0</v>
      </c>
      <c r="G317">
        <v>0</v>
      </c>
      <c r="H317">
        <v>0</v>
      </c>
      <c r="I317">
        <v>0</v>
      </c>
      <c r="J317">
        <v>38479</v>
      </c>
      <c r="K317">
        <v>0</v>
      </c>
      <c r="L317">
        <v>0</v>
      </c>
      <c r="M317">
        <v>0</v>
      </c>
      <c r="N317">
        <v>243</v>
      </c>
      <c r="O317">
        <v>0</v>
      </c>
      <c r="P317">
        <v>0</v>
      </c>
      <c r="Q317">
        <v>0</v>
      </c>
      <c r="R317">
        <v>2351</v>
      </c>
      <c r="S317">
        <v>0</v>
      </c>
      <c r="T317">
        <v>0</v>
      </c>
      <c r="U317">
        <v>0</v>
      </c>
    </row>
    <row r="318" spans="1:21" x14ac:dyDescent="0.25">
      <c r="A318" t="s">
        <v>508</v>
      </c>
      <c r="B318" t="s">
        <v>507</v>
      </c>
      <c r="C318">
        <v>1819091</v>
      </c>
      <c r="D318" s="11">
        <v>42772060138370</v>
      </c>
      <c r="E318" t="s">
        <v>60</v>
      </c>
      <c r="F318">
        <v>0</v>
      </c>
      <c r="G318">
        <v>0</v>
      </c>
      <c r="H318">
        <v>0</v>
      </c>
      <c r="I318">
        <v>0</v>
      </c>
      <c r="J318">
        <v>105977</v>
      </c>
      <c r="K318">
        <v>0</v>
      </c>
      <c r="L318">
        <v>0</v>
      </c>
      <c r="M318">
        <v>0</v>
      </c>
      <c r="N318">
        <v>669</v>
      </c>
      <c r="O318">
        <v>0</v>
      </c>
      <c r="P318">
        <v>0</v>
      </c>
      <c r="Q318">
        <v>0</v>
      </c>
      <c r="R318">
        <v>5979</v>
      </c>
      <c r="S318">
        <v>0</v>
      </c>
      <c r="T318">
        <v>0</v>
      </c>
      <c r="U318">
        <v>0</v>
      </c>
    </row>
    <row r="319" spans="1:21" x14ac:dyDescent="0.25">
      <c r="A319" t="s">
        <v>509</v>
      </c>
      <c r="B319" t="s">
        <v>507</v>
      </c>
      <c r="C319">
        <v>1819092</v>
      </c>
      <c r="D319" s="11">
        <v>42771980138362</v>
      </c>
      <c r="E319" t="s">
        <v>60</v>
      </c>
      <c r="F319">
        <v>0</v>
      </c>
      <c r="G319">
        <v>0</v>
      </c>
      <c r="H319">
        <v>0</v>
      </c>
      <c r="I319">
        <v>0</v>
      </c>
      <c r="J319">
        <v>193578</v>
      </c>
      <c r="K319">
        <v>0</v>
      </c>
      <c r="L319">
        <v>0</v>
      </c>
      <c r="M319">
        <v>0</v>
      </c>
      <c r="N319">
        <v>1222</v>
      </c>
      <c r="O319">
        <v>0</v>
      </c>
      <c r="P319">
        <v>0</v>
      </c>
      <c r="Q319">
        <v>0</v>
      </c>
      <c r="R319">
        <v>8573</v>
      </c>
      <c r="S319">
        <v>0</v>
      </c>
      <c r="T319">
        <v>0</v>
      </c>
      <c r="U319">
        <v>0</v>
      </c>
    </row>
    <row r="320" spans="1:21" x14ac:dyDescent="0.25">
      <c r="A320" t="s">
        <v>510</v>
      </c>
      <c r="B320" t="s">
        <v>507</v>
      </c>
      <c r="C320">
        <v>1819093</v>
      </c>
      <c r="D320" s="11">
        <v>42772220138396</v>
      </c>
      <c r="E320" t="s">
        <v>60</v>
      </c>
      <c r="F320">
        <v>0</v>
      </c>
      <c r="G320">
        <v>0</v>
      </c>
      <c r="H320">
        <v>0</v>
      </c>
      <c r="I320">
        <v>0</v>
      </c>
      <c r="J320">
        <v>125591</v>
      </c>
      <c r="K320">
        <v>0</v>
      </c>
      <c r="L320">
        <v>0</v>
      </c>
      <c r="M320">
        <v>0</v>
      </c>
      <c r="N320">
        <v>793</v>
      </c>
      <c r="O320">
        <v>0</v>
      </c>
      <c r="P320">
        <v>0</v>
      </c>
      <c r="Q320">
        <v>0</v>
      </c>
      <c r="R320">
        <v>4284</v>
      </c>
      <c r="S320">
        <v>0</v>
      </c>
      <c r="T320">
        <v>0</v>
      </c>
      <c r="U320">
        <v>0</v>
      </c>
    </row>
    <row r="321" spans="1:21" x14ac:dyDescent="0.25">
      <c r="A321" t="s">
        <v>511</v>
      </c>
      <c r="B321" t="s">
        <v>512</v>
      </c>
      <c r="C321">
        <v>2021020</v>
      </c>
      <c r="D321" s="11" t="s">
        <v>513</v>
      </c>
      <c r="E321" t="s">
        <v>125</v>
      </c>
      <c r="F321">
        <v>0</v>
      </c>
      <c r="G321">
        <v>0</v>
      </c>
      <c r="H321">
        <v>0</v>
      </c>
      <c r="I321">
        <v>0</v>
      </c>
      <c r="J321">
        <v>94562</v>
      </c>
      <c r="K321">
        <v>0</v>
      </c>
      <c r="L321">
        <v>-100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5526</v>
      </c>
      <c r="S321">
        <v>0</v>
      </c>
      <c r="T321">
        <v>0</v>
      </c>
      <c r="U321">
        <v>0</v>
      </c>
    </row>
    <row r="322" spans="1:21" x14ac:dyDescent="0.25">
      <c r="A322" t="s">
        <v>512</v>
      </c>
      <c r="B322" t="s">
        <v>512</v>
      </c>
      <c r="C322">
        <v>1617043</v>
      </c>
      <c r="D322" s="11">
        <v>30103060134056</v>
      </c>
      <c r="E322" t="s">
        <v>96</v>
      </c>
      <c r="F322">
        <v>0</v>
      </c>
      <c r="G322">
        <v>0</v>
      </c>
      <c r="H322">
        <v>0</v>
      </c>
      <c r="I322">
        <v>0</v>
      </c>
      <c r="J322">
        <v>272415</v>
      </c>
      <c r="K322">
        <v>0</v>
      </c>
      <c r="L322">
        <v>529</v>
      </c>
      <c r="M322">
        <v>0</v>
      </c>
      <c r="N322">
        <v>1720</v>
      </c>
      <c r="O322">
        <v>0</v>
      </c>
      <c r="P322">
        <v>0</v>
      </c>
      <c r="Q322">
        <v>0</v>
      </c>
      <c r="R322">
        <v>13488</v>
      </c>
      <c r="S322">
        <v>0</v>
      </c>
      <c r="T322">
        <v>0</v>
      </c>
      <c r="U322">
        <v>0</v>
      </c>
    </row>
    <row r="323" spans="1:21" x14ac:dyDescent="0.25">
      <c r="A323" t="s">
        <v>514</v>
      </c>
      <c r="B323" t="s">
        <v>515</v>
      </c>
      <c r="C323">
        <v>2223016</v>
      </c>
      <c r="D323" s="11">
        <v>30103060134057</v>
      </c>
      <c r="E323" t="s">
        <v>69</v>
      </c>
      <c r="F323">
        <v>0</v>
      </c>
      <c r="G323">
        <v>0</v>
      </c>
      <c r="H323">
        <v>0</v>
      </c>
      <c r="I323">
        <v>0</v>
      </c>
      <c r="J323">
        <v>403271</v>
      </c>
      <c r="K323">
        <v>0</v>
      </c>
      <c r="L323">
        <v>0</v>
      </c>
      <c r="M323">
        <v>-2562</v>
      </c>
      <c r="N323">
        <v>0</v>
      </c>
      <c r="O323">
        <v>0</v>
      </c>
      <c r="P323">
        <v>0</v>
      </c>
      <c r="Q323">
        <v>0</v>
      </c>
      <c r="R323">
        <v>38232</v>
      </c>
      <c r="S323">
        <v>0</v>
      </c>
      <c r="T323">
        <v>0</v>
      </c>
      <c r="U323">
        <v>0</v>
      </c>
    </row>
    <row r="324" spans="1:21" x14ac:dyDescent="0.25">
      <c r="A324" t="s">
        <v>516</v>
      </c>
      <c r="B324" t="s">
        <v>516</v>
      </c>
      <c r="C324">
        <v>2021033</v>
      </c>
      <c r="D324" s="11" t="s">
        <v>517</v>
      </c>
      <c r="E324" t="s">
        <v>125</v>
      </c>
      <c r="F324">
        <v>0</v>
      </c>
      <c r="G324">
        <v>0</v>
      </c>
      <c r="H324">
        <v>0</v>
      </c>
      <c r="I324">
        <v>0</v>
      </c>
      <c r="J324">
        <v>474898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45072</v>
      </c>
      <c r="S324">
        <v>0</v>
      </c>
      <c r="T324">
        <v>0</v>
      </c>
      <c r="U324">
        <v>0</v>
      </c>
    </row>
    <row r="325" spans="1:21" x14ac:dyDescent="0.25">
      <c r="A325" t="s">
        <v>518</v>
      </c>
      <c r="B325" t="s">
        <v>519</v>
      </c>
      <c r="C325">
        <v>2021032</v>
      </c>
      <c r="D325" s="11" t="s">
        <v>520</v>
      </c>
      <c r="E325" t="s">
        <v>125</v>
      </c>
      <c r="F325">
        <v>0</v>
      </c>
      <c r="G325">
        <v>0</v>
      </c>
      <c r="H325">
        <v>0</v>
      </c>
      <c r="I325">
        <v>0</v>
      </c>
      <c r="J325">
        <v>1688637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123287</v>
      </c>
      <c r="S325">
        <v>0</v>
      </c>
      <c r="T325">
        <v>0</v>
      </c>
      <c r="U325">
        <v>0</v>
      </c>
    </row>
    <row r="326" spans="1:21" x14ac:dyDescent="0.25">
      <c r="A326" t="s">
        <v>521</v>
      </c>
      <c r="B326" t="s">
        <v>522</v>
      </c>
      <c r="C326">
        <v>1617028</v>
      </c>
      <c r="D326" s="11">
        <v>30103060133785</v>
      </c>
      <c r="E326" t="s">
        <v>96</v>
      </c>
      <c r="F326">
        <v>0</v>
      </c>
      <c r="G326">
        <v>0</v>
      </c>
      <c r="H326">
        <v>0</v>
      </c>
      <c r="I326">
        <v>0</v>
      </c>
      <c r="J326">
        <v>519634</v>
      </c>
      <c r="K326">
        <v>0</v>
      </c>
      <c r="L326">
        <v>0</v>
      </c>
      <c r="M326">
        <v>0</v>
      </c>
      <c r="N326">
        <v>3120</v>
      </c>
      <c r="O326">
        <v>0</v>
      </c>
      <c r="P326">
        <v>0</v>
      </c>
      <c r="Q326">
        <v>5823</v>
      </c>
      <c r="R326">
        <v>37401</v>
      </c>
      <c r="S326">
        <v>0</v>
      </c>
      <c r="T326">
        <v>0</v>
      </c>
      <c r="U326">
        <v>0</v>
      </c>
    </row>
    <row r="327" spans="1:21" x14ac:dyDescent="0.25">
      <c r="A327" t="s">
        <v>523</v>
      </c>
      <c r="B327" t="s">
        <v>522</v>
      </c>
      <c r="C327">
        <v>1314022</v>
      </c>
      <c r="D327" s="11">
        <v>30664640124743</v>
      </c>
      <c r="E327" t="s">
        <v>131</v>
      </c>
      <c r="F327">
        <v>0</v>
      </c>
      <c r="G327">
        <v>0</v>
      </c>
      <c r="H327">
        <v>0</v>
      </c>
      <c r="I327">
        <v>0</v>
      </c>
      <c r="J327">
        <v>657862</v>
      </c>
      <c r="K327">
        <v>0</v>
      </c>
      <c r="L327">
        <v>-86</v>
      </c>
      <c r="M327">
        <v>0</v>
      </c>
      <c r="N327">
        <v>3834</v>
      </c>
      <c r="O327">
        <v>0</v>
      </c>
      <c r="P327">
        <v>0</v>
      </c>
      <c r="Q327">
        <v>0</v>
      </c>
      <c r="R327">
        <v>46509</v>
      </c>
      <c r="S327">
        <v>0</v>
      </c>
      <c r="T327">
        <v>0</v>
      </c>
      <c r="U327">
        <v>0</v>
      </c>
    </row>
    <row r="328" spans="1:21" x14ac:dyDescent="0.25">
      <c r="A328" t="s">
        <v>524</v>
      </c>
      <c r="B328" t="s">
        <v>525</v>
      </c>
      <c r="C328">
        <v>2223002</v>
      </c>
      <c r="D328" s="11" t="s">
        <v>526</v>
      </c>
      <c r="E328" t="s">
        <v>69</v>
      </c>
      <c r="F328">
        <v>0</v>
      </c>
      <c r="G328">
        <v>0</v>
      </c>
      <c r="H328">
        <v>0</v>
      </c>
      <c r="I328">
        <v>0</v>
      </c>
      <c r="J328">
        <v>66773</v>
      </c>
      <c r="K328">
        <v>0</v>
      </c>
      <c r="L328">
        <v>0</v>
      </c>
      <c r="M328">
        <v>-431</v>
      </c>
      <c r="N328">
        <v>0</v>
      </c>
      <c r="O328">
        <v>0</v>
      </c>
      <c r="P328">
        <v>0</v>
      </c>
      <c r="Q328">
        <v>0</v>
      </c>
      <c r="R328">
        <v>6430</v>
      </c>
      <c r="S328">
        <v>0</v>
      </c>
      <c r="T328">
        <v>0</v>
      </c>
      <c r="U328">
        <v>0</v>
      </c>
    </row>
    <row r="329" spans="1:21" x14ac:dyDescent="0.25">
      <c r="A329" t="s">
        <v>527</v>
      </c>
      <c r="B329" t="s">
        <v>525</v>
      </c>
      <c r="C329">
        <v>1516027</v>
      </c>
      <c r="D329" s="11">
        <v>51714230132977</v>
      </c>
      <c r="E329" t="s">
        <v>55</v>
      </c>
      <c r="F329">
        <v>0</v>
      </c>
      <c r="G329">
        <v>0</v>
      </c>
      <c r="H329">
        <v>0</v>
      </c>
      <c r="I329">
        <v>0</v>
      </c>
      <c r="J329">
        <v>479404</v>
      </c>
      <c r="K329">
        <v>0</v>
      </c>
      <c r="L329">
        <v>-72</v>
      </c>
      <c r="M329">
        <v>0</v>
      </c>
      <c r="N329">
        <v>2890</v>
      </c>
      <c r="O329">
        <v>0</v>
      </c>
      <c r="P329">
        <v>0</v>
      </c>
      <c r="Q329">
        <v>0</v>
      </c>
      <c r="R329">
        <v>45199</v>
      </c>
      <c r="S329">
        <v>0</v>
      </c>
      <c r="T329">
        <v>0</v>
      </c>
      <c r="U329">
        <v>0</v>
      </c>
    </row>
    <row r="330" spans="1:21" x14ac:dyDescent="0.25">
      <c r="A330" t="s">
        <v>528</v>
      </c>
      <c r="B330" t="s">
        <v>525</v>
      </c>
      <c r="C330">
        <v>1415029</v>
      </c>
      <c r="D330" s="11">
        <v>39686270129916</v>
      </c>
      <c r="E330" t="s">
        <v>53</v>
      </c>
      <c r="F330">
        <v>0</v>
      </c>
      <c r="G330">
        <v>0</v>
      </c>
      <c r="H330">
        <v>0</v>
      </c>
      <c r="I330">
        <v>0</v>
      </c>
      <c r="J330">
        <v>483085</v>
      </c>
      <c r="K330">
        <v>0</v>
      </c>
      <c r="L330">
        <v>0</v>
      </c>
      <c r="M330">
        <v>0</v>
      </c>
      <c r="N330">
        <v>3054</v>
      </c>
      <c r="O330">
        <v>0</v>
      </c>
      <c r="P330">
        <v>0</v>
      </c>
      <c r="Q330">
        <v>0</v>
      </c>
      <c r="R330">
        <v>45181</v>
      </c>
      <c r="S330">
        <v>0</v>
      </c>
      <c r="T330">
        <v>0</v>
      </c>
      <c r="U330">
        <v>0</v>
      </c>
    </row>
    <row r="331" spans="1:21" x14ac:dyDescent="0.25">
      <c r="A331" t="s">
        <v>529</v>
      </c>
      <c r="B331" t="s">
        <v>529</v>
      </c>
      <c r="C331">
        <v>1718053</v>
      </c>
      <c r="D331" s="11">
        <v>37680490136416</v>
      </c>
      <c r="E331" t="s">
        <v>83</v>
      </c>
      <c r="F331">
        <v>0</v>
      </c>
      <c r="G331">
        <v>0</v>
      </c>
      <c r="H331">
        <v>0</v>
      </c>
      <c r="I331">
        <v>0</v>
      </c>
      <c r="J331">
        <v>3835544</v>
      </c>
      <c r="K331">
        <v>0</v>
      </c>
      <c r="L331">
        <v>0</v>
      </c>
      <c r="M331">
        <v>0</v>
      </c>
      <c r="N331">
        <v>20370</v>
      </c>
      <c r="O331">
        <v>0</v>
      </c>
      <c r="P331">
        <v>53419</v>
      </c>
      <c r="Q331">
        <v>87937</v>
      </c>
      <c r="R331">
        <v>281128</v>
      </c>
      <c r="S331">
        <v>0</v>
      </c>
      <c r="T331">
        <v>0</v>
      </c>
      <c r="U331">
        <v>0</v>
      </c>
    </row>
    <row r="332" spans="1:21" x14ac:dyDescent="0.25">
      <c r="A332" t="s">
        <v>530</v>
      </c>
      <c r="B332" t="s">
        <v>530</v>
      </c>
      <c r="C332">
        <v>1819071</v>
      </c>
      <c r="D332" s="11">
        <v>37735693731221</v>
      </c>
      <c r="E332" t="s">
        <v>60</v>
      </c>
      <c r="F332">
        <v>0</v>
      </c>
      <c r="G332">
        <v>0</v>
      </c>
      <c r="H332">
        <v>0</v>
      </c>
      <c r="I332">
        <v>0</v>
      </c>
      <c r="J332">
        <v>603915</v>
      </c>
      <c r="K332">
        <v>0</v>
      </c>
      <c r="L332">
        <v>0</v>
      </c>
      <c r="M332">
        <v>0</v>
      </c>
      <c r="N332">
        <v>3616</v>
      </c>
      <c r="O332">
        <v>0</v>
      </c>
      <c r="P332">
        <v>0</v>
      </c>
      <c r="Q332">
        <v>0</v>
      </c>
      <c r="R332">
        <v>56901</v>
      </c>
      <c r="S332">
        <v>0</v>
      </c>
      <c r="T332">
        <v>0</v>
      </c>
      <c r="U332">
        <v>0</v>
      </c>
    </row>
    <row r="333" spans="1:21" x14ac:dyDescent="0.25">
      <c r="A333" t="s">
        <v>531</v>
      </c>
      <c r="B333" t="s">
        <v>531</v>
      </c>
      <c r="C333">
        <v>1516050</v>
      </c>
      <c r="D333" s="11">
        <v>19648570125377</v>
      </c>
      <c r="E333" t="s">
        <v>55</v>
      </c>
      <c r="F333">
        <v>0</v>
      </c>
      <c r="G333">
        <v>0</v>
      </c>
      <c r="H333">
        <v>0</v>
      </c>
      <c r="I333">
        <v>0</v>
      </c>
      <c r="J333">
        <v>1765092</v>
      </c>
      <c r="K333">
        <v>0</v>
      </c>
      <c r="L333">
        <v>2252</v>
      </c>
      <c r="M333">
        <v>0</v>
      </c>
      <c r="N333">
        <v>11160</v>
      </c>
      <c r="O333">
        <v>0</v>
      </c>
      <c r="P333">
        <v>0</v>
      </c>
      <c r="Q333">
        <v>0</v>
      </c>
      <c r="R333">
        <v>155751</v>
      </c>
      <c r="S333">
        <v>0</v>
      </c>
      <c r="T333">
        <v>0</v>
      </c>
      <c r="U333">
        <v>0</v>
      </c>
    </row>
    <row r="334" spans="1:21" x14ac:dyDescent="0.25">
      <c r="A334" t="s">
        <v>532</v>
      </c>
      <c r="B334" t="s">
        <v>532</v>
      </c>
      <c r="C334">
        <v>1112019</v>
      </c>
      <c r="D334" s="11">
        <v>58727360121632</v>
      </c>
      <c r="E334" t="s">
        <v>51</v>
      </c>
      <c r="F334">
        <v>0</v>
      </c>
      <c r="G334">
        <v>0</v>
      </c>
      <c r="H334">
        <v>0</v>
      </c>
      <c r="I334">
        <v>0</v>
      </c>
      <c r="J334">
        <v>149846</v>
      </c>
      <c r="K334">
        <v>0</v>
      </c>
      <c r="L334">
        <v>0</v>
      </c>
      <c r="M334">
        <v>0</v>
      </c>
      <c r="N334">
        <v>915</v>
      </c>
      <c r="O334">
        <v>0</v>
      </c>
      <c r="P334">
        <v>0</v>
      </c>
      <c r="Q334">
        <v>0</v>
      </c>
      <c r="R334">
        <v>14142</v>
      </c>
      <c r="S334">
        <v>0</v>
      </c>
      <c r="T334">
        <v>0</v>
      </c>
      <c r="U334">
        <v>0</v>
      </c>
    </row>
    <row r="335" spans="1:21" x14ac:dyDescent="0.25">
      <c r="A335" t="s">
        <v>533</v>
      </c>
      <c r="B335" t="s">
        <v>533</v>
      </c>
      <c r="C335">
        <v>1718040</v>
      </c>
      <c r="D335" s="11">
        <v>15636280128504</v>
      </c>
      <c r="E335" t="s">
        <v>83</v>
      </c>
      <c r="F335">
        <v>0</v>
      </c>
      <c r="G335">
        <v>0</v>
      </c>
      <c r="H335">
        <v>0</v>
      </c>
      <c r="I335">
        <v>0</v>
      </c>
      <c r="J335">
        <v>51035</v>
      </c>
      <c r="K335">
        <v>0</v>
      </c>
      <c r="L335">
        <v>-7501</v>
      </c>
      <c r="M335">
        <v>0</v>
      </c>
      <c r="N335">
        <v>323</v>
      </c>
      <c r="O335">
        <v>0</v>
      </c>
      <c r="P335">
        <v>0</v>
      </c>
      <c r="Q335">
        <v>0</v>
      </c>
      <c r="R335">
        <v>2857</v>
      </c>
      <c r="S335">
        <v>0</v>
      </c>
      <c r="T335">
        <v>0</v>
      </c>
      <c r="U335">
        <v>0</v>
      </c>
    </row>
    <row r="336" spans="1:21" x14ac:dyDescent="0.25">
      <c r="A336" t="s">
        <v>534</v>
      </c>
      <c r="B336" t="s">
        <v>534</v>
      </c>
      <c r="C336">
        <v>1920038</v>
      </c>
      <c r="D336" s="11">
        <v>43771150137059</v>
      </c>
      <c r="E336" t="s">
        <v>155</v>
      </c>
      <c r="F336">
        <v>0</v>
      </c>
      <c r="G336">
        <v>0</v>
      </c>
      <c r="H336">
        <v>0</v>
      </c>
      <c r="I336">
        <v>0</v>
      </c>
      <c r="J336">
        <v>59664</v>
      </c>
      <c r="K336">
        <v>0</v>
      </c>
      <c r="L336">
        <v>-50</v>
      </c>
      <c r="M336">
        <v>0</v>
      </c>
      <c r="N336">
        <v>153</v>
      </c>
      <c r="O336">
        <v>0</v>
      </c>
      <c r="P336">
        <v>0</v>
      </c>
      <c r="Q336">
        <v>0</v>
      </c>
      <c r="R336">
        <v>4395</v>
      </c>
      <c r="S336">
        <v>0</v>
      </c>
      <c r="T336">
        <v>0</v>
      </c>
      <c r="U336">
        <v>0</v>
      </c>
    </row>
    <row r="337" spans="1:21" x14ac:dyDescent="0.25">
      <c r="A337" t="s">
        <v>535</v>
      </c>
      <c r="B337" t="s">
        <v>536</v>
      </c>
      <c r="C337">
        <v>2223015</v>
      </c>
      <c r="D337" s="11">
        <v>45701690136440</v>
      </c>
      <c r="E337" t="s">
        <v>69</v>
      </c>
      <c r="F337">
        <v>0</v>
      </c>
      <c r="G337">
        <v>0</v>
      </c>
      <c r="H337">
        <v>0</v>
      </c>
      <c r="I337">
        <v>0</v>
      </c>
      <c r="J337">
        <v>216412</v>
      </c>
      <c r="K337">
        <v>0</v>
      </c>
      <c r="L337">
        <v>0</v>
      </c>
      <c r="M337">
        <v>-1369</v>
      </c>
      <c r="N337">
        <v>1613</v>
      </c>
      <c r="O337">
        <v>0</v>
      </c>
      <c r="P337">
        <v>0</v>
      </c>
      <c r="Q337">
        <v>0</v>
      </c>
      <c r="R337">
        <v>15880</v>
      </c>
      <c r="S337">
        <v>0</v>
      </c>
      <c r="T337">
        <v>0</v>
      </c>
      <c r="U337">
        <v>0</v>
      </c>
    </row>
    <row r="338" spans="1:21" x14ac:dyDescent="0.25">
      <c r="A338" t="s">
        <v>537</v>
      </c>
      <c r="B338" t="s">
        <v>537</v>
      </c>
      <c r="C338">
        <v>1718029</v>
      </c>
      <c r="D338" s="11">
        <v>32669693230083</v>
      </c>
      <c r="E338" t="s">
        <v>83</v>
      </c>
      <c r="F338">
        <v>0</v>
      </c>
      <c r="G338">
        <v>0</v>
      </c>
      <c r="H338">
        <v>0</v>
      </c>
      <c r="I338">
        <v>0</v>
      </c>
      <c r="J338">
        <v>260683</v>
      </c>
      <c r="K338">
        <v>0</v>
      </c>
      <c r="L338">
        <v>27127</v>
      </c>
      <c r="M338">
        <v>0</v>
      </c>
      <c r="N338">
        <v>1603</v>
      </c>
      <c r="O338">
        <v>0</v>
      </c>
      <c r="P338">
        <v>0</v>
      </c>
      <c r="Q338">
        <v>6334</v>
      </c>
      <c r="R338">
        <v>19109</v>
      </c>
      <c r="S338">
        <v>0</v>
      </c>
      <c r="T338">
        <v>0</v>
      </c>
      <c r="U338">
        <v>0</v>
      </c>
    </row>
    <row r="339" spans="1:21" x14ac:dyDescent="0.25">
      <c r="A339" t="s">
        <v>538</v>
      </c>
      <c r="B339" t="s">
        <v>538</v>
      </c>
      <c r="C339">
        <v>1011033</v>
      </c>
      <c r="D339" s="11">
        <v>37683383731189</v>
      </c>
      <c r="E339" t="s">
        <v>76</v>
      </c>
      <c r="F339">
        <v>0</v>
      </c>
      <c r="G339">
        <v>0</v>
      </c>
      <c r="H339">
        <v>0</v>
      </c>
      <c r="I339">
        <v>0</v>
      </c>
      <c r="J339">
        <v>638712</v>
      </c>
      <c r="K339">
        <v>0</v>
      </c>
      <c r="L339">
        <v>0</v>
      </c>
      <c r="M339">
        <v>0</v>
      </c>
      <c r="N339">
        <v>4039</v>
      </c>
      <c r="O339">
        <v>0</v>
      </c>
      <c r="P339">
        <v>3943</v>
      </c>
      <c r="Q339">
        <v>9278</v>
      </c>
      <c r="R339">
        <v>58985</v>
      </c>
      <c r="S339">
        <v>0</v>
      </c>
      <c r="T339">
        <v>0</v>
      </c>
      <c r="U339">
        <v>0</v>
      </c>
    </row>
    <row r="340" spans="1:21" x14ac:dyDescent="0.25">
      <c r="A340" t="s">
        <v>539</v>
      </c>
      <c r="B340" t="s">
        <v>539</v>
      </c>
      <c r="C340">
        <v>1718030</v>
      </c>
      <c r="D340" s="11">
        <v>33672150126128</v>
      </c>
      <c r="E340" t="s">
        <v>83</v>
      </c>
      <c r="F340">
        <v>0</v>
      </c>
      <c r="G340">
        <v>0</v>
      </c>
      <c r="H340">
        <v>0</v>
      </c>
      <c r="I340">
        <v>0</v>
      </c>
      <c r="J340">
        <v>483493</v>
      </c>
      <c r="K340">
        <v>0</v>
      </c>
      <c r="L340">
        <v>207</v>
      </c>
      <c r="M340">
        <v>0</v>
      </c>
      <c r="N340">
        <v>2817</v>
      </c>
      <c r="O340">
        <v>0</v>
      </c>
      <c r="P340">
        <v>2883</v>
      </c>
      <c r="Q340">
        <v>0</v>
      </c>
      <c r="R340">
        <v>33187</v>
      </c>
      <c r="S340">
        <v>0</v>
      </c>
      <c r="T340">
        <v>0</v>
      </c>
      <c r="U340">
        <v>0</v>
      </c>
    </row>
    <row r="341" spans="1:21" x14ac:dyDescent="0.25">
      <c r="A341" t="s">
        <v>540</v>
      </c>
      <c r="B341" t="s">
        <v>541</v>
      </c>
      <c r="C341">
        <v>2122006</v>
      </c>
      <c r="D341" s="11" t="s">
        <v>542</v>
      </c>
      <c r="E341" t="s">
        <v>58</v>
      </c>
      <c r="F341">
        <v>0</v>
      </c>
      <c r="G341">
        <v>0</v>
      </c>
      <c r="H341">
        <v>0</v>
      </c>
      <c r="I341">
        <v>0</v>
      </c>
      <c r="J341">
        <v>207173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19491</v>
      </c>
      <c r="S341">
        <v>0</v>
      </c>
      <c r="T341">
        <v>0</v>
      </c>
      <c r="U341">
        <v>0</v>
      </c>
    </row>
    <row r="342" spans="1:21" x14ac:dyDescent="0.25">
      <c r="A342" t="s">
        <v>543</v>
      </c>
      <c r="B342" t="s">
        <v>541</v>
      </c>
      <c r="C342">
        <v>1819049</v>
      </c>
      <c r="D342" s="11">
        <v>33103300138024</v>
      </c>
      <c r="E342" t="s">
        <v>60</v>
      </c>
      <c r="F342">
        <v>0</v>
      </c>
      <c r="G342">
        <v>0</v>
      </c>
      <c r="H342">
        <v>0</v>
      </c>
      <c r="I342">
        <v>0</v>
      </c>
      <c r="J342">
        <v>427544</v>
      </c>
      <c r="K342">
        <v>0</v>
      </c>
      <c r="L342">
        <v>0</v>
      </c>
      <c r="M342">
        <v>0</v>
      </c>
      <c r="N342">
        <v>2498</v>
      </c>
      <c r="O342">
        <v>0</v>
      </c>
      <c r="P342">
        <v>0</v>
      </c>
      <c r="Q342">
        <v>0</v>
      </c>
      <c r="R342">
        <v>36199</v>
      </c>
      <c r="S342">
        <v>0</v>
      </c>
      <c r="T342">
        <v>0</v>
      </c>
      <c r="U342">
        <v>0</v>
      </c>
    </row>
    <row r="343" spans="1:21" x14ac:dyDescent="0.25">
      <c r="A343" t="s">
        <v>544</v>
      </c>
      <c r="B343" t="s">
        <v>544</v>
      </c>
      <c r="C343">
        <v>1617059</v>
      </c>
      <c r="D343" s="11">
        <v>45699480134122</v>
      </c>
      <c r="E343" t="s">
        <v>96</v>
      </c>
      <c r="F343">
        <v>0</v>
      </c>
      <c r="G343">
        <v>0</v>
      </c>
      <c r="H343">
        <v>0</v>
      </c>
      <c r="I343">
        <v>0</v>
      </c>
      <c r="J343">
        <v>460505</v>
      </c>
      <c r="K343">
        <v>0</v>
      </c>
      <c r="L343">
        <v>-50</v>
      </c>
      <c r="M343">
        <v>0</v>
      </c>
      <c r="N343">
        <v>2910</v>
      </c>
      <c r="O343">
        <v>0</v>
      </c>
      <c r="P343">
        <v>0</v>
      </c>
      <c r="Q343">
        <v>0</v>
      </c>
      <c r="R343">
        <v>42549</v>
      </c>
      <c r="S343">
        <v>0</v>
      </c>
      <c r="T343">
        <v>0</v>
      </c>
      <c r="U343">
        <v>0</v>
      </c>
    </row>
    <row r="344" spans="1:21" x14ac:dyDescent="0.25">
      <c r="A344" t="s">
        <v>545</v>
      </c>
      <c r="B344" t="s">
        <v>545</v>
      </c>
      <c r="C344">
        <v>1516025</v>
      </c>
      <c r="D344" s="11">
        <v>45104540132944</v>
      </c>
      <c r="E344" t="s">
        <v>55</v>
      </c>
      <c r="F344">
        <v>0</v>
      </c>
      <c r="G344">
        <v>0</v>
      </c>
      <c r="H344">
        <v>0</v>
      </c>
      <c r="I344">
        <v>0</v>
      </c>
      <c r="J344">
        <v>185874</v>
      </c>
      <c r="K344">
        <v>0</v>
      </c>
      <c r="L344">
        <v>0</v>
      </c>
      <c r="M344">
        <v>0</v>
      </c>
      <c r="N344">
        <v>1175</v>
      </c>
      <c r="O344">
        <v>0</v>
      </c>
      <c r="P344">
        <v>1789</v>
      </c>
      <c r="Q344">
        <v>11035</v>
      </c>
      <c r="R344">
        <v>12943</v>
      </c>
      <c r="S344">
        <v>0</v>
      </c>
      <c r="T344">
        <v>0</v>
      </c>
      <c r="U344">
        <v>0</v>
      </c>
    </row>
    <row r="345" spans="1:21" x14ac:dyDescent="0.25">
      <c r="A345" t="s">
        <v>546</v>
      </c>
      <c r="B345" t="s">
        <v>546</v>
      </c>
      <c r="C345">
        <v>1819018</v>
      </c>
      <c r="D345" s="11">
        <v>9618380129965</v>
      </c>
      <c r="E345" t="s">
        <v>60</v>
      </c>
      <c r="F345">
        <v>0</v>
      </c>
      <c r="G345">
        <v>0</v>
      </c>
      <c r="H345">
        <v>0</v>
      </c>
      <c r="I345">
        <v>0</v>
      </c>
      <c r="J345">
        <v>112578</v>
      </c>
      <c r="K345">
        <v>0</v>
      </c>
      <c r="L345">
        <v>0</v>
      </c>
      <c r="M345">
        <v>0</v>
      </c>
      <c r="N345">
        <v>660</v>
      </c>
      <c r="O345">
        <v>0</v>
      </c>
      <c r="P345">
        <v>0</v>
      </c>
      <c r="Q345">
        <v>0</v>
      </c>
      <c r="R345">
        <v>7236</v>
      </c>
      <c r="S345">
        <v>0</v>
      </c>
      <c r="T345">
        <v>0</v>
      </c>
      <c r="U345">
        <v>0</v>
      </c>
    </row>
    <row r="346" spans="1:21" x14ac:dyDescent="0.25">
      <c r="A346" t="s">
        <v>547</v>
      </c>
      <c r="B346" t="s">
        <v>548</v>
      </c>
      <c r="C346">
        <v>1718002</v>
      </c>
      <c r="D346" s="11">
        <v>34674130114660</v>
      </c>
      <c r="E346" t="s">
        <v>83</v>
      </c>
      <c r="F346">
        <v>0</v>
      </c>
      <c r="G346">
        <v>0</v>
      </c>
      <c r="H346">
        <v>0</v>
      </c>
      <c r="I346">
        <v>0</v>
      </c>
      <c r="J346">
        <v>309591</v>
      </c>
      <c r="K346">
        <v>0</v>
      </c>
      <c r="L346">
        <v>0</v>
      </c>
      <c r="M346">
        <v>0</v>
      </c>
      <c r="N346">
        <v>1957</v>
      </c>
      <c r="O346">
        <v>0</v>
      </c>
      <c r="P346">
        <v>0</v>
      </c>
      <c r="Q346">
        <v>0</v>
      </c>
      <c r="R346">
        <v>20015</v>
      </c>
      <c r="S346">
        <v>0</v>
      </c>
      <c r="T346">
        <v>0</v>
      </c>
      <c r="U346">
        <v>0</v>
      </c>
    </row>
    <row r="347" spans="1:21" x14ac:dyDescent="0.25">
      <c r="A347" t="s">
        <v>549</v>
      </c>
      <c r="B347" t="s">
        <v>548</v>
      </c>
      <c r="C347">
        <v>1920015</v>
      </c>
      <c r="D347" s="11">
        <v>57726940131706</v>
      </c>
      <c r="E347" t="s">
        <v>155</v>
      </c>
      <c r="F347">
        <v>0</v>
      </c>
      <c r="G347">
        <v>0</v>
      </c>
      <c r="H347">
        <v>0</v>
      </c>
      <c r="I347">
        <v>0</v>
      </c>
      <c r="J347">
        <v>373872</v>
      </c>
      <c r="K347">
        <v>0</v>
      </c>
      <c r="L347">
        <v>665</v>
      </c>
      <c r="M347">
        <v>0</v>
      </c>
      <c r="N347">
        <v>1952</v>
      </c>
      <c r="O347">
        <v>0</v>
      </c>
      <c r="P347">
        <v>0</v>
      </c>
      <c r="Q347">
        <v>0</v>
      </c>
      <c r="R347">
        <v>22550</v>
      </c>
      <c r="S347">
        <v>0</v>
      </c>
      <c r="T347">
        <v>0</v>
      </c>
      <c r="U347">
        <v>0</v>
      </c>
    </row>
    <row r="348" spans="1:21" x14ac:dyDescent="0.25">
      <c r="A348" t="s">
        <v>550</v>
      </c>
      <c r="B348" t="s">
        <v>550</v>
      </c>
      <c r="C348">
        <v>910020</v>
      </c>
      <c r="D348" s="11">
        <v>49708470119750</v>
      </c>
      <c r="E348" t="s">
        <v>102</v>
      </c>
      <c r="F348">
        <v>0</v>
      </c>
      <c r="G348">
        <v>0</v>
      </c>
      <c r="H348">
        <v>0</v>
      </c>
      <c r="I348">
        <v>0</v>
      </c>
      <c r="J348">
        <v>134455</v>
      </c>
      <c r="K348">
        <v>0</v>
      </c>
      <c r="L348">
        <v>0</v>
      </c>
      <c r="M348">
        <v>0</v>
      </c>
      <c r="N348">
        <v>849</v>
      </c>
      <c r="O348">
        <v>0</v>
      </c>
      <c r="P348">
        <v>0</v>
      </c>
      <c r="Q348">
        <v>0</v>
      </c>
      <c r="R348">
        <v>9080</v>
      </c>
      <c r="S348">
        <v>0</v>
      </c>
      <c r="T348">
        <v>0</v>
      </c>
      <c r="U348">
        <v>0</v>
      </c>
    </row>
    <row r="349" spans="1:21" x14ac:dyDescent="0.25">
      <c r="A349" t="s">
        <v>551</v>
      </c>
      <c r="B349" t="s">
        <v>552</v>
      </c>
      <c r="C349">
        <v>1819085</v>
      </c>
      <c r="D349" s="11">
        <v>49708390138065</v>
      </c>
      <c r="E349" t="s">
        <v>60</v>
      </c>
      <c r="F349">
        <v>0</v>
      </c>
      <c r="G349">
        <v>0</v>
      </c>
      <c r="H349">
        <v>0</v>
      </c>
      <c r="I349">
        <v>0</v>
      </c>
      <c r="J349">
        <v>310671</v>
      </c>
      <c r="K349">
        <v>0</v>
      </c>
      <c r="L349">
        <v>-1022</v>
      </c>
      <c r="M349">
        <v>0</v>
      </c>
      <c r="N349">
        <v>1963</v>
      </c>
      <c r="O349">
        <v>0</v>
      </c>
      <c r="P349">
        <v>0</v>
      </c>
      <c r="Q349">
        <v>6824</v>
      </c>
      <c r="R349">
        <v>23051</v>
      </c>
      <c r="S349">
        <v>0</v>
      </c>
      <c r="T349">
        <v>0</v>
      </c>
      <c r="U349">
        <v>0</v>
      </c>
    </row>
    <row r="350" spans="1:21" x14ac:dyDescent="0.25">
      <c r="A350" t="s">
        <v>553</v>
      </c>
      <c r="B350" t="s">
        <v>552</v>
      </c>
      <c r="C350">
        <v>1819086</v>
      </c>
      <c r="D350" s="11">
        <v>4614240137828</v>
      </c>
      <c r="E350" t="s">
        <v>60</v>
      </c>
      <c r="F350">
        <v>0</v>
      </c>
      <c r="G350">
        <v>0</v>
      </c>
      <c r="H350">
        <v>0</v>
      </c>
      <c r="I350">
        <v>0</v>
      </c>
      <c r="J350">
        <v>84922</v>
      </c>
      <c r="K350">
        <v>0</v>
      </c>
      <c r="L350">
        <v>-300</v>
      </c>
      <c r="M350">
        <v>0</v>
      </c>
      <c r="N350">
        <v>536</v>
      </c>
      <c r="O350">
        <v>0</v>
      </c>
      <c r="P350">
        <v>0</v>
      </c>
      <c r="Q350">
        <v>14749</v>
      </c>
      <c r="R350">
        <v>6002</v>
      </c>
      <c r="S350">
        <v>0</v>
      </c>
      <c r="T350">
        <v>0</v>
      </c>
      <c r="U350">
        <v>0</v>
      </c>
    </row>
    <row r="351" spans="1:21" x14ac:dyDescent="0.25">
      <c r="A351" t="s">
        <v>554</v>
      </c>
      <c r="B351" t="s">
        <v>552</v>
      </c>
      <c r="C351">
        <v>1819087</v>
      </c>
      <c r="D351" s="11">
        <v>33103300137836</v>
      </c>
      <c r="E351" t="s">
        <v>60</v>
      </c>
      <c r="F351">
        <v>0</v>
      </c>
      <c r="G351">
        <v>0</v>
      </c>
      <c r="H351">
        <v>0</v>
      </c>
      <c r="I351">
        <v>0</v>
      </c>
      <c r="J351">
        <v>105821</v>
      </c>
      <c r="K351">
        <v>0</v>
      </c>
      <c r="L351">
        <v>-222</v>
      </c>
      <c r="M351">
        <v>0</v>
      </c>
      <c r="N351">
        <v>607</v>
      </c>
      <c r="O351">
        <v>0</v>
      </c>
      <c r="P351">
        <v>0</v>
      </c>
      <c r="Q351">
        <v>7135</v>
      </c>
      <c r="R351">
        <v>9985</v>
      </c>
      <c r="S351">
        <v>0</v>
      </c>
      <c r="T351">
        <v>0</v>
      </c>
      <c r="U351">
        <v>0</v>
      </c>
    </row>
    <row r="352" spans="1:21" x14ac:dyDescent="0.25">
      <c r="A352" t="s">
        <v>555</v>
      </c>
      <c r="B352" t="s">
        <v>552</v>
      </c>
      <c r="C352">
        <v>1819088</v>
      </c>
      <c r="D352" s="11">
        <v>37737910138222</v>
      </c>
      <c r="E352" t="s">
        <v>60</v>
      </c>
      <c r="F352">
        <v>0</v>
      </c>
      <c r="G352">
        <v>0</v>
      </c>
      <c r="H352">
        <v>0</v>
      </c>
      <c r="I352">
        <v>0</v>
      </c>
      <c r="J352">
        <v>88309</v>
      </c>
      <c r="K352">
        <v>0</v>
      </c>
      <c r="L352">
        <v>-57</v>
      </c>
      <c r="M352">
        <v>0</v>
      </c>
      <c r="N352">
        <v>558</v>
      </c>
      <c r="O352">
        <v>0</v>
      </c>
      <c r="P352">
        <v>0</v>
      </c>
      <c r="Q352">
        <v>6220</v>
      </c>
      <c r="R352">
        <v>5980</v>
      </c>
      <c r="S352">
        <v>0</v>
      </c>
      <c r="T352">
        <v>0</v>
      </c>
      <c r="U352">
        <v>0</v>
      </c>
    </row>
    <row r="353" spans="1:21" x14ac:dyDescent="0.25">
      <c r="A353" t="s">
        <v>556</v>
      </c>
      <c r="B353" t="s">
        <v>557</v>
      </c>
      <c r="C353">
        <v>1213031</v>
      </c>
      <c r="D353" s="11">
        <v>43104390125781</v>
      </c>
      <c r="E353" t="s">
        <v>49</v>
      </c>
      <c r="F353">
        <v>0</v>
      </c>
      <c r="G353">
        <v>0</v>
      </c>
      <c r="H353">
        <v>0</v>
      </c>
      <c r="I353">
        <v>0</v>
      </c>
      <c r="J353">
        <v>468084</v>
      </c>
      <c r="K353">
        <v>0</v>
      </c>
      <c r="L353">
        <v>0</v>
      </c>
      <c r="M353">
        <v>0</v>
      </c>
      <c r="N353">
        <v>2957</v>
      </c>
      <c r="O353">
        <v>0</v>
      </c>
      <c r="P353">
        <v>0</v>
      </c>
      <c r="Q353">
        <v>0</v>
      </c>
      <c r="R353">
        <v>26034</v>
      </c>
      <c r="S353">
        <v>0</v>
      </c>
      <c r="T353">
        <v>0</v>
      </c>
      <c r="U353">
        <v>0</v>
      </c>
    </row>
    <row r="354" spans="1:21" x14ac:dyDescent="0.25">
      <c r="A354" t="s">
        <v>558</v>
      </c>
      <c r="B354" t="s">
        <v>557</v>
      </c>
      <c r="C354">
        <v>1213032</v>
      </c>
      <c r="D354" s="11">
        <v>43104390125799</v>
      </c>
      <c r="E354" t="s">
        <v>49</v>
      </c>
      <c r="F354">
        <v>0</v>
      </c>
      <c r="G354">
        <v>0</v>
      </c>
      <c r="H354">
        <v>0</v>
      </c>
      <c r="I354">
        <v>0</v>
      </c>
      <c r="J354">
        <v>385564</v>
      </c>
      <c r="K354">
        <v>0</v>
      </c>
      <c r="L354">
        <v>0</v>
      </c>
      <c r="M354">
        <v>0</v>
      </c>
      <c r="N354">
        <v>2376</v>
      </c>
      <c r="O354">
        <v>0</v>
      </c>
      <c r="P354">
        <v>0</v>
      </c>
      <c r="Q354">
        <v>0</v>
      </c>
      <c r="R354">
        <v>26706</v>
      </c>
      <c r="S354">
        <v>0</v>
      </c>
      <c r="T354">
        <v>0</v>
      </c>
      <c r="U354">
        <v>0</v>
      </c>
    </row>
    <row r="355" spans="1:21" x14ac:dyDescent="0.25">
      <c r="A355" t="s">
        <v>559</v>
      </c>
      <c r="B355" t="s">
        <v>557</v>
      </c>
      <c r="C355">
        <v>1819008</v>
      </c>
      <c r="D355" s="11">
        <v>7616480137430</v>
      </c>
      <c r="E355" t="s">
        <v>60</v>
      </c>
      <c r="F355">
        <v>0</v>
      </c>
      <c r="G355">
        <v>0</v>
      </c>
      <c r="H355">
        <v>0</v>
      </c>
      <c r="I355">
        <v>0</v>
      </c>
      <c r="J355">
        <v>404584</v>
      </c>
      <c r="K355">
        <v>0</v>
      </c>
      <c r="L355">
        <v>0</v>
      </c>
      <c r="M355">
        <v>0</v>
      </c>
      <c r="N355">
        <v>2152</v>
      </c>
      <c r="O355">
        <v>0</v>
      </c>
      <c r="P355">
        <v>0</v>
      </c>
      <c r="Q355">
        <v>0</v>
      </c>
      <c r="R355">
        <v>37572</v>
      </c>
      <c r="S355">
        <v>0</v>
      </c>
      <c r="T355">
        <v>0</v>
      </c>
      <c r="U355">
        <v>0</v>
      </c>
    </row>
    <row r="356" spans="1:21" x14ac:dyDescent="0.25">
      <c r="A356" t="s">
        <v>560</v>
      </c>
      <c r="B356" t="s">
        <v>557</v>
      </c>
      <c r="C356">
        <v>1112021</v>
      </c>
      <c r="D356" s="11">
        <v>43104390123281</v>
      </c>
      <c r="E356" t="s">
        <v>51</v>
      </c>
      <c r="F356">
        <v>0</v>
      </c>
      <c r="G356">
        <v>0</v>
      </c>
      <c r="H356">
        <v>0</v>
      </c>
      <c r="I356">
        <v>0</v>
      </c>
      <c r="J356">
        <v>392554</v>
      </c>
      <c r="K356">
        <v>0</v>
      </c>
      <c r="L356">
        <v>0</v>
      </c>
      <c r="M356">
        <v>0</v>
      </c>
      <c r="N356">
        <v>2341</v>
      </c>
      <c r="O356">
        <v>0</v>
      </c>
      <c r="P356">
        <v>0</v>
      </c>
      <c r="Q356">
        <v>0</v>
      </c>
      <c r="R356">
        <v>21220</v>
      </c>
      <c r="S356">
        <v>0</v>
      </c>
      <c r="T356">
        <v>0</v>
      </c>
      <c r="U356">
        <v>0</v>
      </c>
    </row>
    <row r="357" spans="1:21" x14ac:dyDescent="0.25">
      <c r="A357" t="s">
        <v>561</v>
      </c>
      <c r="B357" t="s">
        <v>557</v>
      </c>
      <c r="C357">
        <v>1415031</v>
      </c>
      <c r="D357" s="11">
        <v>43104390131110</v>
      </c>
      <c r="E357" t="s">
        <v>53</v>
      </c>
      <c r="F357">
        <v>0</v>
      </c>
      <c r="G357">
        <v>0</v>
      </c>
      <c r="H357">
        <v>0</v>
      </c>
      <c r="I357">
        <v>0</v>
      </c>
      <c r="J357">
        <v>470431</v>
      </c>
      <c r="K357">
        <v>0</v>
      </c>
      <c r="L357">
        <v>0</v>
      </c>
      <c r="M357">
        <v>0</v>
      </c>
      <c r="N357">
        <v>2973</v>
      </c>
      <c r="O357">
        <v>0</v>
      </c>
      <c r="P357">
        <v>0</v>
      </c>
      <c r="Q357">
        <v>0</v>
      </c>
      <c r="R357">
        <v>29137</v>
      </c>
      <c r="S357">
        <v>0</v>
      </c>
      <c r="T357">
        <v>0</v>
      </c>
      <c r="U357">
        <v>0</v>
      </c>
    </row>
    <row r="358" spans="1:21" x14ac:dyDescent="0.25">
      <c r="A358" t="s">
        <v>562</v>
      </c>
      <c r="B358" t="s">
        <v>557</v>
      </c>
      <c r="C358">
        <v>1617034</v>
      </c>
      <c r="D358" s="11">
        <v>7770240134072</v>
      </c>
      <c r="E358" t="s">
        <v>96</v>
      </c>
      <c r="F358">
        <v>0</v>
      </c>
      <c r="G358">
        <v>0</v>
      </c>
      <c r="H358">
        <v>0</v>
      </c>
      <c r="I358">
        <v>0</v>
      </c>
      <c r="J358">
        <v>473583</v>
      </c>
      <c r="K358">
        <v>0</v>
      </c>
      <c r="L358">
        <v>-57</v>
      </c>
      <c r="M358">
        <v>0</v>
      </c>
      <c r="N358">
        <v>2515</v>
      </c>
      <c r="O358">
        <v>0</v>
      </c>
      <c r="P358">
        <v>0</v>
      </c>
      <c r="Q358">
        <v>0</v>
      </c>
      <c r="R358">
        <v>34741</v>
      </c>
      <c r="S358">
        <v>0</v>
      </c>
      <c r="T358">
        <v>0</v>
      </c>
      <c r="U358">
        <v>0</v>
      </c>
    </row>
    <row r="359" spans="1:21" x14ac:dyDescent="0.25">
      <c r="A359" t="s">
        <v>563</v>
      </c>
      <c r="B359" t="s">
        <v>557</v>
      </c>
      <c r="C359">
        <v>1011034</v>
      </c>
      <c r="D359" s="11">
        <v>43104390120642</v>
      </c>
      <c r="E359" t="s">
        <v>76</v>
      </c>
      <c r="F359">
        <v>0</v>
      </c>
      <c r="G359">
        <v>0</v>
      </c>
      <c r="H359">
        <v>0</v>
      </c>
      <c r="I359">
        <v>0</v>
      </c>
      <c r="J359">
        <v>335806</v>
      </c>
      <c r="K359">
        <v>0</v>
      </c>
      <c r="L359">
        <v>0</v>
      </c>
      <c r="M359">
        <v>0</v>
      </c>
      <c r="N359">
        <v>2122</v>
      </c>
      <c r="O359">
        <v>0</v>
      </c>
      <c r="P359">
        <v>0</v>
      </c>
      <c r="Q359">
        <v>0</v>
      </c>
      <c r="R359">
        <v>19486</v>
      </c>
      <c r="S359">
        <v>0</v>
      </c>
      <c r="T359">
        <v>0</v>
      </c>
      <c r="U359">
        <v>0</v>
      </c>
    </row>
    <row r="360" spans="1:21" x14ac:dyDescent="0.25">
      <c r="A360" t="s">
        <v>564</v>
      </c>
      <c r="B360" t="s">
        <v>557</v>
      </c>
      <c r="C360">
        <v>708006</v>
      </c>
      <c r="D360" s="11">
        <v>43104390113704</v>
      </c>
      <c r="E360" t="s">
        <v>139</v>
      </c>
      <c r="F360">
        <v>0</v>
      </c>
      <c r="G360">
        <v>0</v>
      </c>
      <c r="H360">
        <v>0</v>
      </c>
      <c r="I360">
        <v>0</v>
      </c>
      <c r="J360">
        <v>394127</v>
      </c>
      <c r="K360">
        <v>0</v>
      </c>
      <c r="L360">
        <v>0</v>
      </c>
      <c r="M360">
        <v>0</v>
      </c>
      <c r="N360">
        <v>2491</v>
      </c>
      <c r="O360">
        <v>0</v>
      </c>
      <c r="P360">
        <v>0</v>
      </c>
      <c r="Q360">
        <v>0</v>
      </c>
      <c r="R360">
        <v>25888</v>
      </c>
      <c r="S360">
        <v>0</v>
      </c>
      <c r="T360">
        <v>0</v>
      </c>
      <c r="U360">
        <v>0</v>
      </c>
    </row>
    <row r="361" spans="1:21" x14ac:dyDescent="0.25">
      <c r="A361" t="s">
        <v>565</v>
      </c>
      <c r="B361" t="s">
        <v>557</v>
      </c>
      <c r="C361">
        <v>1112022</v>
      </c>
      <c r="D361" s="11">
        <v>43694500123299</v>
      </c>
      <c r="E361" t="s">
        <v>51</v>
      </c>
      <c r="F361">
        <v>0</v>
      </c>
      <c r="G361">
        <v>0</v>
      </c>
      <c r="H361">
        <v>0</v>
      </c>
      <c r="I361">
        <v>0</v>
      </c>
      <c r="J361">
        <v>465556</v>
      </c>
      <c r="K361">
        <v>0</v>
      </c>
      <c r="L361">
        <v>0</v>
      </c>
      <c r="M361">
        <v>0</v>
      </c>
      <c r="N361">
        <v>2811</v>
      </c>
      <c r="O361">
        <v>0</v>
      </c>
      <c r="P361">
        <v>0</v>
      </c>
      <c r="Q361">
        <v>0</v>
      </c>
      <c r="R361">
        <v>31006</v>
      </c>
      <c r="S361">
        <v>0</v>
      </c>
      <c r="T361">
        <v>0</v>
      </c>
      <c r="U361">
        <v>0</v>
      </c>
    </row>
    <row r="362" spans="1:21" x14ac:dyDescent="0.25">
      <c r="A362" t="s">
        <v>566</v>
      </c>
      <c r="B362" t="s">
        <v>557</v>
      </c>
      <c r="C362">
        <v>1516031</v>
      </c>
      <c r="D362" s="11">
        <v>41690050132076</v>
      </c>
      <c r="E362" t="s">
        <v>55</v>
      </c>
      <c r="F362">
        <v>0</v>
      </c>
      <c r="G362">
        <v>0</v>
      </c>
      <c r="H362">
        <v>0</v>
      </c>
      <c r="I362">
        <v>0</v>
      </c>
      <c r="J362">
        <v>219987</v>
      </c>
      <c r="K362">
        <v>0</v>
      </c>
      <c r="L362">
        <v>0</v>
      </c>
      <c r="M362">
        <v>0</v>
      </c>
      <c r="N362">
        <v>1331</v>
      </c>
      <c r="O362">
        <v>0</v>
      </c>
      <c r="P362">
        <v>0</v>
      </c>
      <c r="Q362">
        <v>0</v>
      </c>
      <c r="R362">
        <v>16140</v>
      </c>
      <c r="S362">
        <v>0</v>
      </c>
      <c r="T362">
        <v>0</v>
      </c>
      <c r="U362">
        <v>0</v>
      </c>
    </row>
    <row r="363" spans="1:21" x14ac:dyDescent="0.25">
      <c r="A363" t="s">
        <v>567</v>
      </c>
      <c r="B363" t="s">
        <v>557</v>
      </c>
      <c r="C363">
        <v>1617033</v>
      </c>
      <c r="D363" s="11">
        <v>43104390133496</v>
      </c>
      <c r="E363" t="s">
        <v>96</v>
      </c>
      <c r="F363">
        <v>0</v>
      </c>
      <c r="G363">
        <v>0</v>
      </c>
      <c r="H363">
        <v>0</v>
      </c>
      <c r="I363">
        <v>0</v>
      </c>
      <c r="J363">
        <v>469989</v>
      </c>
      <c r="K363">
        <v>0</v>
      </c>
      <c r="L363">
        <v>0</v>
      </c>
      <c r="M363">
        <v>0</v>
      </c>
      <c r="N363">
        <v>2971</v>
      </c>
      <c r="O363">
        <v>0</v>
      </c>
      <c r="P363">
        <v>0</v>
      </c>
      <c r="Q363">
        <v>0</v>
      </c>
      <c r="R363">
        <v>30804</v>
      </c>
      <c r="S363">
        <v>0</v>
      </c>
      <c r="T363">
        <v>0</v>
      </c>
      <c r="U363">
        <v>0</v>
      </c>
    </row>
    <row r="364" spans="1:21" x14ac:dyDescent="0.25">
      <c r="A364" t="s">
        <v>568</v>
      </c>
      <c r="B364" t="s">
        <v>557</v>
      </c>
      <c r="C364">
        <v>910021</v>
      </c>
      <c r="D364" s="11">
        <v>43104390119024</v>
      </c>
      <c r="E364" t="s">
        <v>102</v>
      </c>
      <c r="F364">
        <v>0</v>
      </c>
      <c r="G364">
        <v>0</v>
      </c>
      <c r="H364">
        <v>0</v>
      </c>
      <c r="I364">
        <v>0</v>
      </c>
      <c r="J364">
        <v>293068</v>
      </c>
      <c r="K364">
        <v>0</v>
      </c>
      <c r="L364">
        <v>0</v>
      </c>
      <c r="M364">
        <v>0</v>
      </c>
      <c r="N364">
        <v>1851</v>
      </c>
      <c r="O364">
        <v>0</v>
      </c>
      <c r="P364">
        <v>0</v>
      </c>
      <c r="Q364">
        <v>0</v>
      </c>
      <c r="R364">
        <v>16383</v>
      </c>
      <c r="S364">
        <v>0</v>
      </c>
      <c r="T364">
        <v>0</v>
      </c>
      <c r="U364">
        <v>0</v>
      </c>
    </row>
    <row r="365" spans="1:21" x14ac:dyDescent="0.25">
      <c r="A365" t="s">
        <v>569</v>
      </c>
      <c r="B365" t="s">
        <v>557</v>
      </c>
      <c r="C365">
        <v>1314023</v>
      </c>
      <c r="D365" s="11">
        <v>43694500128108</v>
      </c>
      <c r="E365" t="s">
        <v>131</v>
      </c>
      <c r="F365">
        <v>0</v>
      </c>
      <c r="G365">
        <v>0</v>
      </c>
      <c r="H365">
        <v>0</v>
      </c>
      <c r="I365">
        <v>0</v>
      </c>
      <c r="J365">
        <v>463597</v>
      </c>
      <c r="K365">
        <v>0</v>
      </c>
      <c r="L365">
        <v>0</v>
      </c>
      <c r="M365">
        <v>0</v>
      </c>
      <c r="N365">
        <v>2930</v>
      </c>
      <c r="O365">
        <v>0</v>
      </c>
      <c r="P365">
        <v>0</v>
      </c>
      <c r="Q365">
        <v>0</v>
      </c>
      <c r="R365">
        <v>29338</v>
      </c>
      <c r="S365">
        <v>0</v>
      </c>
      <c r="T365">
        <v>0</v>
      </c>
      <c r="U365">
        <v>0</v>
      </c>
    </row>
    <row r="366" spans="1:21" x14ac:dyDescent="0.25">
      <c r="A366" t="s">
        <v>570</v>
      </c>
      <c r="B366" t="s">
        <v>571</v>
      </c>
      <c r="C366">
        <v>2021001</v>
      </c>
      <c r="D366" s="11" t="s">
        <v>572</v>
      </c>
      <c r="E366" t="s">
        <v>125</v>
      </c>
      <c r="F366">
        <v>0</v>
      </c>
      <c r="G366">
        <v>0</v>
      </c>
      <c r="H366">
        <v>0</v>
      </c>
      <c r="I366">
        <v>0</v>
      </c>
      <c r="J366">
        <v>60174</v>
      </c>
      <c r="K366">
        <v>0</v>
      </c>
      <c r="L366">
        <v>-221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5671</v>
      </c>
      <c r="S366">
        <v>0</v>
      </c>
      <c r="T366">
        <v>0</v>
      </c>
      <c r="U366">
        <v>0</v>
      </c>
    </row>
    <row r="367" spans="1:21" x14ac:dyDescent="0.25">
      <c r="A367" t="s">
        <v>573</v>
      </c>
      <c r="B367" t="s">
        <v>571</v>
      </c>
      <c r="C367">
        <v>1011035</v>
      </c>
      <c r="D367" s="11">
        <v>31750856118392</v>
      </c>
      <c r="E367" t="s">
        <v>76</v>
      </c>
      <c r="F367">
        <v>0</v>
      </c>
      <c r="G367">
        <v>0</v>
      </c>
      <c r="H367">
        <v>0</v>
      </c>
      <c r="I367">
        <v>0</v>
      </c>
      <c r="J367">
        <v>367916</v>
      </c>
      <c r="K367">
        <v>0</v>
      </c>
      <c r="L367">
        <v>0</v>
      </c>
      <c r="M367">
        <v>0</v>
      </c>
      <c r="N367">
        <v>1838</v>
      </c>
      <c r="O367">
        <v>0</v>
      </c>
      <c r="P367">
        <v>0</v>
      </c>
      <c r="Q367">
        <v>0</v>
      </c>
      <c r="R367">
        <v>34691</v>
      </c>
      <c r="S367">
        <v>0</v>
      </c>
      <c r="T367">
        <v>0</v>
      </c>
      <c r="U367">
        <v>0</v>
      </c>
    </row>
    <row r="368" spans="1:21" x14ac:dyDescent="0.25">
      <c r="A368" t="s">
        <v>574</v>
      </c>
      <c r="B368" t="s">
        <v>571</v>
      </c>
      <c r="C368">
        <v>1011036</v>
      </c>
      <c r="D368" s="11">
        <v>31750850114371</v>
      </c>
      <c r="E368" t="s">
        <v>76</v>
      </c>
      <c r="F368">
        <v>0</v>
      </c>
      <c r="G368">
        <v>0</v>
      </c>
      <c r="H368">
        <v>0</v>
      </c>
      <c r="I368">
        <v>0</v>
      </c>
      <c r="J368">
        <v>140708</v>
      </c>
      <c r="K368">
        <v>0</v>
      </c>
      <c r="L368">
        <v>294</v>
      </c>
      <c r="M368">
        <v>0</v>
      </c>
      <c r="N368">
        <v>887</v>
      </c>
      <c r="O368">
        <v>0</v>
      </c>
      <c r="P368">
        <v>0</v>
      </c>
      <c r="Q368">
        <v>0</v>
      </c>
      <c r="R368">
        <v>5626</v>
      </c>
      <c r="S368">
        <v>0</v>
      </c>
      <c r="T368">
        <v>0</v>
      </c>
      <c r="U368">
        <v>0</v>
      </c>
    </row>
    <row r="369" spans="1:21" x14ac:dyDescent="0.25">
      <c r="A369" t="s">
        <v>575</v>
      </c>
      <c r="B369" t="s">
        <v>571</v>
      </c>
      <c r="C369">
        <v>1516032</v>
      </c>
      <c r="D369" s="11">
        <v>31668520127928</v>
      </c>
      <c r="E369" t="s">
        <v>55</v>
      </c>
      <c r="F369">
        <v>0</v>
      </c>
      <c r="G369">
        <v>0</v>
      </c>
      <c r="H369">
        <v>0</v>
      </c>
      <c r="I369">
        <v>0</v>
      </c>
      <c r="J369">
        <v>928385</v>
      </c>
      <c r="K369">
        <v>0</v>
      </c>
      <c r="L369">
        <v>501</v>
      </c>
      <c r="M369">
        <v>0</v>
      </c>
      <c r="N369">
        <v>5868</v>
      </c>
      <c r="O369">
        <v>0</v>
      </c>
      <c r="P369">
        <v>0</v>
      </c>
      <c r="Q369">
        <v>0</v>
      </c>
      <c r="R369">
        <v>84251</v>
      </c>
      <c r="S369">
        <v>0</v>
      </c>
      <c r="T369">
        <v>0</v>
      </c>
      <c r="U369">
        <v>0</v>
      </c>
    </row>
    <row r="370" spans="1:21" x14ac:dyDescent="0.25">
      <c r="A370" t="s">
        <v>576</v>
      </c>
      <c r="B370" t="s">
        <v>571</v>
      </c>
      <c r="C370">
        <v>910022</v>
      </c>
      <c r="D370" s="11">
        <v>31750850119487</v>
      </c>
      <c r="E370" t="s">
        <v>102</v>
      </c>
      <c r="F370">
        <v>0</v>
      </c>
      <c r="G370">
        <v>0</v>
      </c>
      <c r="H370">
        <v>0</v>
      </c>
      <c r="I370">
        <v>0</v>
      </c>
      <c r="J370">
        <v>615891</v>
      </c>
      <c r="K370">
        <v>0</v>
      </c>
      <c r="L370">
        <v>0</v>
      </c>
      <c r="M370">
        <v>0</v>
      </c>
      <c r="N370">
        <v>3893</v>
      </c>
      <c r="O370">
        <v>0</v>
      </c>
      <c r="P370">
        <v>0</v>
      </c>
      <c r="Q370">
        <v>0</v>
      </c>
      <c r="R370">
        <v>54272</v>
      </c>
      <c r="S370">
        <v>0</v>
      </c>
      <c r="T370">
        <v>0</v>
      </c>
      <c r="U370">
        <v>0</v>
      </c>
    </row>
    <row r="371" spans="1:21" x14ac:dyDescent="0.25">
      <c r="A371" t="s">
        <v>577</v>
      </c>
      <c r="B371" t="s">
        <v>578</v>
      </c>
      <c r="C371">
        <v>1516036</v>
      </c>
      <c r="D371" s="11">
        <v>33751760120204</v>
      </c>
      <c r="E371" t="s">
        <v>55</v>
      </c>
      <c r="F371">
        <v>0</v>
      </c>
      <c r="G371">
        <v>0</v>
      </c>
      <c r="H371">
        <v>0</v>
      </c>
      <c r="I371">
        <v>0</v>
      </c>
      <c r="J371">
        <v>448634</v>
      </c>
      <c r="K371">
        <v>0</v>
      </c>
      <c r="L371">
        <v>0</v>
      </c>
      <c r="M371">
        <v>0</v>
      </c>
      <c r="N371">
        <v>2661</v>
      </c>
      <c r="O371">
        <v>0</v>
      </c>
      <c r="P371">
        <v>0</v>
      </c>
      <c r="Q371">
        <v>0</v>
      </c>
      <c r="R371">
        <v>36152</v>
      </c>
      <c r="S371">
        <v>0</v>
      </c>
      <c r="T371">
        <v>0</v>
      </c>
      <c r="U371">
        <v>0</v>
      </c>
    </row>
    <row r="372" spans="1:21" x14ac:dyDescent="0.25">
      <c r="A372" t="s">
        <v>579</v>
      </c>
      <c r="B372" t="s">
        <v>578</v>
      </c>
      <c r="C372">
        <v>1920017</v>
      </c>
      <c r="D372" s="11" t="s">
        <v>580</v>
      </c>
      <c r="E372" t="s">
        <v>155</v>
      </c>
      <c r="F372">
        <v>0</v>
      </c>
      <c r="G372">
        <v>0</v>
      </c>
      <c r="H372">
        <v>0</v>
      </c>
      <c r="I372">
        <v>0</v>
      </c>
      <c r="J372">
        <v>229475</v>
      </c>
      <c r="K372">
        <v>0</v>
      </c>
      <c r="L372">
        <v>0</v>
      </c>
      <c r="M372">
        <v>0</v>
      </c>
      <c r="N372">
        <v>583</v>
      </c>
      <c r="O372">
        <v>0</v>
      </c>
      <c r="P372">
        <v>0</v>
      </c>
      <c r="Q372">
        <v>0</v>
      </c>
      <c r="R372">
        <v>21647</v>
      </c>
      <c r="S372">
        <v>0</v>
      </c>
      <c r="T372">
        <v>0</v>
      </c>
      <c r="U372">
        <v>0</v>
      </c>
    </row>
    <row r="373" spans="1:21" x14ac:dyDescent="0.25">
      <c r="A373" t="s">
        <v>581</v>
      </c>
      <c r="B373" t="s">
        <v>581</v>
      </c>
      <c r="C373">
        <v>1718006</v>
      </c>
      <c r="D373" s="11">
        <v>21770650135350</v>
      </c>
      <c r="E373" t="s">
        <v>83</v>
      </c>
      <c r="F373">
        <v>0</v>
      </c>
      <c r="G373">
        <v>0</v>
      </c>
      <c r="H373">
        <v>0</v>
      </c>
      <c r="I373">
        <v>0</v>
      </c>
      <c r="J373">
        <v>153542</v>
      </c>
      <c r="K373">
        <v>0</v>
      </c>
      <c r="L373">
        <v>71</v>
      </c>
      <c r="M373">
        <v>0</v>
      </c>
      <c r="N373">
        <v>919</v>
      </c>
      <c r="O373">
        <v>0</v>
      </c>
      <c r="P373">
        <v>0</v>
      </c>
      <c r="Q373">
        <v>0</v>
      </c>
      <c r="R373">
        <v>11123</v>
      </c>
      <c r="S373">
        <v>0</v>
      </c>
      <c r="T373">
        <v>0</v>
      </c>
      <c r="U373">
        <v>0</v>
      </c>
    </row>
    <row r="374" spans="1:21" x14ac:dyDescent="0.25">
      <c r="A374" t="s">
        <v>582</v>
      </c>
      <c r="B374" t="s">
        <v>582</v>
      </c>
      <c r="C374">
        <v>2021060</v>
      </c>
      <c r="D374" s="11" t="s">
        <v>583</v>
      </c>
      <c r="E374" t="s">
        <v>125</v>
      </c>
      <c r="F374">
        <v>0</v>
      </c>
      <c r="G374">
        <v>0</v>
      </c>
      <c r="H374">
        <v>0</v>
      </c>
      <c r="I374">
        <v>0</v>
      </c>
      <c r="J374">
        <v>225689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16716</v>
      </c>
      <c r="S374">
        <v>0</v>
      </c>
      <c r="T374">
        <v>0</v>
      </c>
      <c r="U374">
        <v>0</v>
      </c>
    </row>
    <row r="375" spans="1:21" x14ac:dyDescent="0.25">
      <c r="A375" t="s">
        <v>584</v>
      </c>
      <c r="B375" t="s">
        <v>584</v>
      </c>
      <c r="C375">
        <v>1314029</v>
      </c>
      <c r="D375" s="11">
        <v>30103060126037</v>
      </c>
      <c r="E375" t="s">
        <v>131</v>
      </c>
      <c r="F375">
        <v>0</v>
      </c>
      <c r="G375">
        <v>0</v>
      </c>
      <c r="H375">
        <v>0</v>
      </c>
      <c r="I375">
        <v>0</v>
      </c>
      <c r="J375">
        <v>597216</v>
      </c>
      <c r="K375">
        <v>0</v>
      </c>
      <c r="L375">
        <v>214</v>
      </c>
      <c r="M375">
        <v>0</v>
      </c>
      <c r="N375">
        <v>2517</v>
      </c>
      <c r="O375">
        <v>0</v>
      </c>
      <c r="P375">
        <v>0</v>
      </c>
      <c r="Q375">
        <v>11868</v>
      </c>
      <c r="R375">
        <v>43708</v>
      </c>
      <c r="S375">
        <v>0</v>
      </c>
      <c r="T375">
        <v>0</v>
      </c>
      <c r="U375">
        <v>0</v>
      </c>
    </row>
    <row r="376" spans="1:21" x14ac:dyDescent="0.25">
      <c r="A376" t="s">
        <v>585</v>
      </c>
      <c r="B376" t="s">
        <v>586</v>
      </c>
      <c r="C376">
        <v>1415032</v>
      </c>
      <c r="D376" s="11">
        <v>37683386119168</v>
      </c>
      <c r="E376" t="s">
        <v>53</v>
      </c>
      <c r="F376">
        <v>0</v>
      </c>
      <c r="G376">
        <v>0</v>
      </c>
      <c r="H376">
        <v>0</v>
      </c>
      <c r="I376">
        <v>0</v>
      </c>
      <c r="J376">
        <v>441114</v>
      </c>
      <c r="K376">
        <v>0</v>
      </c>
      <c r="L376">
        <v>-2724</v>
      </c>
      <c r="M376">
        <v>0</v>
      </c>
      <c r="N376">
        <v>2785</v>
      </c>
      <c r="O376">
        <v>0</v>
      </c>
      <c r="P376">
        <v>0</v>
      </c>
      <c r="Q376">
        <v>0</v>
      </c>
      <c r="R376">
        <v>23477</v>
      </c>
      <c r="S376">
        <v>0</v>
      </c>
      <c r="T376">
        <v>0</v>
      </c>
      <c r="U376">
        <v>0</v>
      </c>
    </row>
    <row r="377" spans="1:21" x14ac:dyDescent="0.25">
      <c r="A377" t="s">
        <v>587</v>
      </c>
      <c r="B377" t="s">
        <v>587</v>
      </c>
      <c r="C377">
        <v>1718005</v>
      </c>
      <c r="D377" s="11">
        <v>43694274330676</v>
      </c>
      <c r="E377" t="s">
        <v>83</v>
      </c>
      <c r="F377">
        <v>0</v>
      </c>
      <c r="G377">
        <v>0</v>
      </c>
      <c r="H377">
        <v>0</v>
      </c>
      <c r="I377">
        <v>0</v>
      </c>
      <c r="J377">
        <v>109499</v>
      </c>
      <c r="K377">
        <v>0</v>
      </c>
      <c r="L377">
        <v>0</v>
      </c>
      <c r="M377">
        <v>0</v>
      </c>
      <c r="N377">
        <v>692</v>
      </c>
      <c r="O377">
        <v>0</v>
      </c>
      <c r="P377">
        <v>0</v>
      </c>
      <c r="Q377">
        <v>0</v>
      </c>
      <c r="R377">
        <v>7520</v>
      </c>
      <c r="S377">
        <v>0</v>
      </c>
      <c r="T377">
        <v>0</v>
      </c>
      <c r="U377">
        <v>0</v>
      </c>
    </row>
    <row r="378" spans="1:21" x14ac:dyDescent="0.25">
      <c r="A378" t="s">
        <v>588</v>
      </c>
      <c r="B378" t="s">
        <v>588</v>
      </c>
      <c r="C378">
        <v>1516034</v>
      </c>
      <c r="D378" s="11">
        <v>30666216085328</v>
      </c>
      <c r="E378" t="s">
        <v>55</v>
      </c>
      <c r="F378">
        <v>0</v>
      </c>
      <c r="G378">
        <v>0</v>
      </c>
      <c r="H378">
        <v>0</v>
      </c>
      <c r="I378">
        <v>0</v>
      </c>
      <c r="J378">
        <v>829913</v>
      </c>
      <c r="K378">
        <v>0</v>
      </c>
      <c r="L378">
        <v>17167</v>
      </c>
      <c r="M378">
        <v>0</v>
      </c>
      <c r="N378">
        <v>4909</v>
      </c>
      <c r="O378">
        <v>0</v>
      </c>
      <c r="P378">
        <v>0</v>
      </c>
      <c r="Q378">
        <v>0</v>
      </c>
      <c r="R378">
        <v>58074</v>
      </c>
      <c r="S378">
        <v>0</v>
      </c>
      <c r="T378">
        <v>0</v>
      </c>
      <c r="U378">
        <v>0</v>
      </c>
    </row>
    <row r="379" spans="1:21" x14ac:dyDescent="0.25">
      <c r="A379" t="s">
        <v>589</v>
      </c>
      <c r="B379" t="s">
        <v>589</v>
      </c>
      <c r="C379">
        <v>1819073</v>
      </c>
      <c r="D379" s="11">
        <v>37771640137356</v>
      </c>
      <c r="E379" t="s">
        <v>60</v>
      </c>
      <c r="F379">
        <v>0</v>
      </c>
      <c r="G379">
        <v>0</v>
      </c>
      <c r="H379">
        <v>0</v>
      </c>
      <c r="I379">
        <v>0</v>
      </c>
      <c r="J379">
        <v>306873</v>
      </c>
      <c r="K379">
        <v>0</v>
      </c>
      <c r="L379">
        <v>0</v>
      </c>
      <c r="M379">
        <v>0</v>
      </c>
      <c r="N379">
        <v>1899</v>
      </c>
      <c r="O379">
        <v>0</v>
      </c>
      <c r="P379">
        <v>0</v>
      </c>
      <c r="Q379">
        <v>0</v>
      </c>
      <c r="R379">
        <v>22377</v>
      </c>
      <c r="S379">
        <v>0</v>
      </c>
      <c r="T379">
        <v>0</v>
      </c>
      <c r="U379">
        <v>0</v>
      </c>
    </row>
    <row r="380" spans="1:21" x14ac:dyDescent="0.25">
      <c r="A380" t="s">
        <v>590</v>
      </c>
      <c r="B380" t="s">
        <v>590</v>
      </c>
      <c r="C380">
        <v>1617037</v>
      </c>
      <c r="D380" s="11">
        <v>30103060134288</v>
      </c>
      <c r="E380" t="s">
        <v>96</v>
      </c>
      <c r="F380">
        <v>0</v>
      </c>
      <c r="G380">
        <v>0</v>
      </c>
      <c r="H380">
        <v>0</v>
      </c>
      <c r="I380">
        <v>0</v>
      </c>
      <c r="J380">
        <v>470381</v>
      </c>
      <c r="K380">
        <v>0</v>
      </c>
      <c r="L380">
        <v>0</v>
      </c>
      <c r="M380">
        <v>0</v>
      </c>
      <c r="N380">
        <v>2346</v>
      </c>
      <c r="O380">
        <v>0</v>
      </c>
      <c r="P380">
        <v>0</v>
      </c>
      <c r="Q380">
        <v>0</v>
      </c>
      <c r="R380">
        <v>44345</v>
      </c>
      <c r="S380">
        <v>0</v>
      </c>
      <c r="T380">
        <v>0</v>
      </c>
      <c r="U380">
        <v>0</v>
      </c>
    </row>
    <row r="381" spans="1:21" x14ac:dyDescent="0.25">
      <c r="A381" t="s">
        <v>591</v>
      </c>
      <c r="B381" t="s">
        <v>590</v>
      </c>
      <c r="C381">
        <v>1718036</v>
      </c>
      <c r="D381" s="11">
        <v>37103710136085</v>
      </c>
      <c r="E381" t="s">
        <v>83</v>
      </c>
      <c r="F381">
        <v>0</v>
      </c>
      <c r="G381">
        <v>0</v>
      </c>
      <c r="H381">
        <v>0</v>
      </c>
      <c r="I381">
        <v>0</v>
      </c>
      <c r="J381">
        <v>396090</v>
      </c>
      <c r="K381">
        <v>0</v>
      </c>
      <c r="L381">
        <v>0</v>
      </c>
      <c r="M381">
        <v>0</v>
      </c>
      <c r="N381">
        <v>1887</v>
      </c>
      <c r="O381">
        <v>0</v>
      </c>
      <c r="P381">
        <v>0</v>
      </c>
      <c r="Q381">
        <v>28664</v>
      </c>
      <c r="R381">
        <v>37375</v>
      </c>
      <c r="S381">
        <v>0</v>
      </c>
      <c r="T381">
        <v>0</v>
      </c>
      <c r="U381">
        <v>0</v>
      </c>
    </row>
    <row r="382" spans="1:21" x14ac:dyDescent="0.25">
      <c r="A382" t="s">
        <v>592</v>
      </c>
      <c r="B382" t="s">
        <v>592</v>
      </c>
      <c r="C382">
        <v>1617015</v>
      </c>
      <c r="D382" s="11">
        <v>37683380122788</v>
      </c>
      <c r="E382" t="s">
        <v>96</v>
      </c>
      <c r="F382">
        <v>0</v>
      </c>
      <c r="G382">
        <v>0</v>
      </c>
      <c r="H382">
        <v>0</v>
      </c>
      <c r="I382">
        <v>0</v>
      </c>
      <c r="J382">
        <v>164389</v>
      </c>
      <c r="K382">
        <v>0</v>
      </c>
      <c r="L382">
        <v>0</v>
      </c>
      <c r="M382">
        <v>0</v>
      </c>
      <c r="N382">
        <v>882</v>
      </c>
      <c r="O382">
        <v>0</v>
      </c>
      <c r="P382">
        <v>0</v>
      </c>
      <c r="Q382">
        <v>0</v>
      </c>
      <c r="R382">
        <v>15512</v>
      </c>
      <c r="S382">
        <v>0</v>
      </c>
      <c r="T382">
        <v>0</v>
      </c>
      <c r="U382">
        <v>0</v>
      </c>
    </row>
    <row r="383" spans="1:21" x14ac:dyDescent="0.25">
      <c r="A383" t="s">
        <v>593</v>
      </c>
      <c r="B383" t="s">
        <v>593</v>
      </c>
      <c r="C383">
        <v>1516035</v>
      </c>
      <c r="D383" s="11">
        <v>19756971996693</v>
      </c>
      <c r="E383" t="s">
        <v>55</v>
      </c>
      <c r="F383">
        <v>0</v>
      </c>
      <c r="G383">
        <v>0</v>
      </c>
      <c r="H383">
        <v>0</v>
      </c>
      <c r="I383">
        <v>0</v>
      </c>
      <c r="J383">
        <v>562264</v>
      </c>
      <c r="K383">
        <v>0</v>
      </c>
      <c r="L383">
        <v>494</v>
      </c>
      <c r="M383">
        <v>0</v>
      </c>
      <c r="N383">
        <v>3554</v>
      </c>
      <c r="O383">
        <v>0</v>
      </c>
      <c r="P383">
        <v>0</v>
      </c>
      <c r="Q383">
        <v>0</v>
      </c>
      <c r="R383">
        <v>44751</v>
      </c>
      <c r="S383">
        <v>0</v>
      </c>
      <c r="T383">
        <v>0</v>
      </c>
      <c r="U383">
        <v>0</v>
      </c>
    </row>
    <row r="384" spans="1:21" x14ac:dyDescent="0.25">
      <c r="A384" t="s">
        <v>594</v>
      </c>
      <c r="B384" t="s">
        <v>595</v>
      </c>
      <c r="C384">
        <v>1314024</v>
      </c>
      <c r="D384" s="11">
        <v>37683380121681</v>
      </c>
      <c r="E384" t="s">
        <v>131</v>
      </c>
      <c r="F384">
        <v>0</v>
      </c>
      <c r="G384">
        <v>0</v>
      </c>
      <c r="H384">
        <v>0</v>
      </c>
      <c r="I384">
        <v>0</v>
      </c>
      <c r="J384">
        <v>324034</v>
      </c>
      <c r="K384">
        <v>0</v>
      </c>
      <c r="L384">
        <v>0</v>
      </c>
      <c r="M384">
        <v>0</v>
      </c>
      <c r="N384">
        <v>1964</v>
      </c>
      <c r="O384">
        <v>0</v>
      </c>
      <c r="P384">
        <v>0</v>
      </c>
      <c r="Q384">
        <v>0</v>
      </c>
      <c r="R384">
        <v>22420</v>
      </c>
      <c r="S384">
        <v>0</v>
      </c>
      <c r="T384">
        <v>0</v>
      </c>
      <c r="U384">
        <v>0</v>
      </c>
    </row>
    <row r="385" spans="1:21" x14ac:dyDescent="0.25">
      <c r="A385" t="s">
        <v>596</v>
      </c>
      <c r="B385" t="s">
        <v>597</v>
      </c>
      <c r="C385">
        <v>1415034</v>
      </c>
      <c r="D385" s="11" t="s">
        <v>598</v>
      </c>
      <c r="E385" t="s">
        <v>53</v>
      </c>
      <c r="F385">
        <v>0</v>
      </c>
      <c r="G385">
        <v>0</v>
      </c>
      <c r="H385">
        <v>0</v>
      </c>
      <c r="I385">
        <v>0</v>
      </c>
      <c r="J385">
        <v>207824</v>
      </c>
      <c r="K385">
        <v>0</v>
      </c>
      <c r="L385">
        <v>0</v>
      </c>
      <c r="M385">
        <v>0</v>
      </c>
      <c r="N385">
        <v>1314</v>
      </c>
      <c r="O385">
        <v>0</v>
      </c>
      <c r="P385">
        <v>0</v>
      </c>
      <c r="Q385">
        <v>0</v>
      </c>
      <c r="R385">
        <v>17345</v>
      </c>
      <c r="S385">
        <v>0</v>
      </c>
      <c r="T385">
        <v>0</v>
      </c>
      <c r="U385">
        <v>0</v>
      </c>
    </row>
    <row r="386" spans="1:21" x14ac:dyDescent="0.25">
      <c r="A386" t="s">
        <v>599</v>
      </c>
      <c r="B386" t="s">
        <v>600</v>
      </c>
      <c r="C386">
        <v>2021035</v>
      </c>
      <c r="D386" s="11" t="s">
        <v>601</v>
      </c>
      <c r="E386" t="s">
        <v>125</v>
      </c>
      <c r="F386">
        <v>0</v>
      </c>
      <c r="G386">
        <v>0</v>
      </c>
      <c r="H386">
        <v>0</v>
      </c>
      <c r="I386">
        <v>0</v>
      </c>
      <c r="J386">
        <v>215722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20153</v>
      </c>
      <c r="S386">
        <v>0</v>
      </c>
      <c r="T386">
        <v>0</v>
      </c>
      <c r="U386">
        <v>0</v>
      </c>
    </row>
    <row r="387" spans="1:21" x14ac:dyDescent="0.25">
      <c r="A387" t="s">
        <v>602</v>
      </c>
      <c r="B387" t="s">
        <v>603</v>
      </c>
      <c r="C387">
        <v>1920023</v>
      </c>
      <c r="D387" s="11">
        <v>45699480139543</v>
      </c>
      <c r="E387" t="s">
        <v>155</v>
      </c>
      <c r="F387">
        <v>0</v>
      </c>
      <c r="G387">
        <v>0</v>
      </c>
      <c r="H387">
        <v>0</v>
      </c>
      <c r="I387">
        <v>0</v>
      </c>
      <c r="J387">
        <v>385410</v>
      </c>
      <c r="K387">
        <v>0</v>
      </c>
      <c r="L387">
        <v>0</v>
      </c>
      <c r="M387">
        <v>0</v>
      </c>
      <c r="N387">
        <v>498</v>
      </c>
      <c r="O387">
        <v>0</v>
      </c>
      <c r="P387">
        <v>0</v>
      </c>
      <c r="Q387">
        <v>0</v>
      </c>
      <c r="R387">
        <v>36526</v>
      </c>
      <c r="S387">
        <v>0</v>
      </c>
      <c r="T387">
        <v>0</v>
      </c>
      <c r="U387">
        <v>0</v>
      </c>
    </row>
    <row r="388" spans="1:21" x14ac:dyDescent="0.25">
      <c r="A388" t="s">
        <v>604</v>
      </c>
      <c r="B388" t="s">
        <v>604</v>
      </c>
      <c r="C388">
        <v>1617044</v>
      </c>
      <c r="D388" s="11">
        <v>4614240121475</v>
      </c>
      <c r="E388" t="s">
        <v>96</v>
      </c>
      <c r="F388">
        <v>0</v>
      </c>
      <c r="G388">
        <v>0</v>
      </c>
      <c r="H388">
        <v>0</v>
      </c>
      <c r="I388">
        <v>0</v>
      </c>
      <c r="J388">
        <v>115141</v>
      </c>
      <c r="K388">
        <v>0</v>
      </c>
      <c r="L388">
        <v>0</v>
      </c>
      <c r="M388">
        <v>0</v>
      </c>
      <c r="N388">
        <v>727</v>
      </c>
      <c r="O388">
        <v>0</v>
      </c>
      <c r="P388">
        <v>0</v>
      </c>
      <c r="Q388">
        <v>0</v>
      </c>
      <c r="R388">
        <v>5356</v>
      </c>
      <c r="S388">
        <v>0</v>
      </c>
      <c r="T388">
        <v>0</v>
      </c>
      <c r="U388">
        <v>0</v>
      </c>
    </row>
    <row r="389" spans="1:21" x14ac:dyDescent="0.25">
      <c r="A389" t="s">
        <v>605</v>
      </c>
      <c r="B389" t="s">
        <v>606</v>
      </c>
      <c r="C389">
        <v>2021061</v>
      </c>
      <c r="D389" s="11" t="s">
        <v>607</v>
      </c>
      <c r="E389" t="s">
        <v>125</v>
      </c>
      <c r="F389">
        <v>0</v>
      </c>
      <c r="G389">
        <v>0</v>
      </c>
      <c r="H389">
        <v>0</v>
      </c>
      <c r="I389">
        <v>0</v>
      </c>
      <c r="J389">
        <v>140422</v>
      </c>
      <c r="K389">
        <v>0</v>
      </c>
      <c r="L389">
        <v>-29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11081</v>
      </c>
      <c r="S389">
        <v>0</v>
      </c>
      <c r="T389">
        <v>0</v>
      </c>
      <c r="U389">
        <v>0</v>
      </c>
    </row>
    <row r="390" spans="1:21" x14ac:dyDescent="0.25">
      <c r="A390" t="s">
        <v>608</v>
      </c>
      <c r="B390" t="s">
        <v>608</v>
      </c>
      <c r="C390">
        <v>1617035</v>
      </c>
      <c r="D390" s="11">
        <v>10621660114355</v>
      </c>
      <c r="E390" t="s">
        <v>96</v>
      </c>
      <c r="F390">
        <v>0</v>
      </c>
      <c r="G390">
        <v>0</v>
      </c>
      <c r="H390">
        <v>0</v>
      </c>
      <c r="I390">
        <v>0</v>
      </c>
      <c r="J390">
        <v>335818</v>
      </c>
      <c r="K390">
        <v>0</v>
      </c>
      <c r="L390">
        <v>0</v>
      </c>
      <c r="M390">
        <v>0</v>
      </c>
      <c r="N390">
        <v>2120</v>
      </c>
      <c r="O390">
        <v>0</v>
      </c>
      <c r="P390">
        <v>0</v>
      </c>
      <c r="Q390">
        <v>0</v>
      </c>
      <c r="R390">
        <v>19172</v>
      </c>
      <c r="S390">
        <v>0</v>
      </c>
      <c r="T390">
        <v>0</v>
      </c>
      <c r="U390">
        <v>0</v>
      </c>
    </row>
    <row r="391" spans="1:21" x14ac:dyDescent="0.25">
      <c r="A391" t="s">
        <v>609</v>
      </c>
      <c r="B391" t="s">
        <v>609</v>
      </c>
      <c r="C391">
        <v>2122017</v>
      </c>
      <c r="D391" s="11" t="s">
        <v>610</v>
      </c>
      <c r="E391" t="s">
        <v>58</v>
      </c>
      <c r="F391">
        <v>0</v>
      </c>
      <c r="G391">
        <v>0</v>
      </c>
      <c r="H391">
        <v>0</v>
      </c>
      <c r="I391">
        <v>0</v>
      </c>
      <c r="J391">
        <v>149445</v>
      </c>
      <c r="K391">
        <v>0</v>
      </c>
      <c r="L391">
        <v>136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11168</v>
      </c>
      <c r="S391">
        <v>0</v>
      </c>
      <c r="T391">
        <v>0</v>
      </c>
      <c r="U391">
        <v>0</v>
      </c>
    </row>
    <row r="392" spans="1:21" x14ac:dyDescent="0.25">
      <c r="A392" t="s">
        <v>611</v>
      </c>
      <c r="B392" t="s">
        <v>612</v>
      </c>
      <c r="C392">
        <v>2021043</v>
      </c>
      <c r="D392" s="11" t="s">
        <v>613</v>
      </c>
      <c r="E392" t="s">
        <v>125</v>
      </c>
      <c r="F392">
        <v>0</v>
      </c>
      <c r="G392">
        <v>0</v>
      </c>
      <c r="H392">
        <v>0</v>
      </c>
      <c r="I392">
        <v>0</v>
      </c>
      <c r="J392">
        <v>73457</v>
      </c>
      <c r="K392">
        <v>0</v>
      </c>
      <c r="L392">
        <v>50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4351</v>
      </c>
      <c r="S392">
        <v>0</v>
      </c>
      <c r="T392">
        <v>0</v>
      </c>
      <c r="U392">
        <v>0</v>
      </c>
    </row>
    <row r="393" spans="1:21" x14ac:dyDescent="0.25">
      <c r="A393" t="s">
        <v>614</v>
      </c>
      <c r="B393" t="s">
        <v>615</v>
      </c>
      <c r="C393">
        <v>1617038</v>
      </c>
      <c r="D393" s="11">
        <v>30103060134940</v>
      </c>
      <c r="E393" t="s">
        <v>96</v>
      </c>
      <c r="F393">
        <v>0</v>
      </c>
      <c r="G393">
        <v>0</v>
      </c>
      <c r="H393">
        <v>0</v>
      </c>
      <c r="I393">
        <v>0</v>
      </c>
      <c r="J393">
        <v>312713</v>
      </c>
      <c r="K393">
        <v>0</v>
      </c>
      <c r="L393">
        <v>0</v>
      </c>
      <c r="M393">
        <v>0</v>
      </c>
      <c r="N393">
        <v>1387</v>
      </c>
      <c r="O393">
        <v>0</v>
      </c>
      <c r="P393">
        <v>493</v>
      </c>
      <c r="Q393">
        <v>11428</v>
      </c>
      <c r="R393">
        <v>22927</v>
      </c>
      <c r="S393">
        <v>0</v>
      </c>
      <c r="T393">
        <v>0</v>
      </c>
      <c r="U393">
        <v>0</v>
      </c>
    </row>
    <row r="394" spans="1:21" x14ac:dyDescent="0.25">
      <c r="A394" t="s">
        <v>616</v>
      </c>
      <c r="B394" t="s">
        <v>615</v>
      </c>
      <c r="C394">
        <v>1819045</v>
      </c>
      <c r="D394" s="11">
        <v>37103710138016</v>
      </c>
      <c r="E394" t="s">
        <v>60</v>
      </c>
      <c r="F394">
        <v>0</v>
      </c>
      <c r="G394">
        <v>0</v>
      </c>
      <c r="H394">
        <v>0</v>
      </c>
      <c r="I394">
        <v>0</v>
      </c>
      <c r="J394">
        <v>406723</v>
      </c>
      <c r="K394">
        <v>0</v>
      </c>
      <c r="L394">
        <v>0</v>
      </c>
      <c r="M394">
        <v>0</v>
      </c>
      <c r="N394">
        <v>2506</v>
      </c>
      <c r="O394">
        <v>0</v>
      </c>
      <c r="P394">
        <v>546</v>
      </c>
      <c r="Q394">
        <v>9128</v>
      </c>
      <c r="R394">
        <v>38355</v>
      </c>
      <c r="S394">
        <v>0</v>
      </c>
      <c r="T394">
        <v>0</v>
      </c>
      <c r="U394">
        <v>0</v>
      </c>
    </row>
    <row r="395" spans="1:21" x14ac:dyDescent="0.25">
      <c r="A395" t="s">
        <v>617</v>
      </c>
      <c r="B395" t="s">
        <v>615</v>
      </c>
      <c r="C395">
        <v>1819052</v>
      </c>
      <c r="D395" s="11">
        <v>37771560137323</v>
      </c>
      <c r="E395" t="s">
        <v>60</v>
      </c>
      <c r="F395">
        <v>0</v>
      </c>
      <c r="G395">
        <v>0</v>
      </c>
      <c r="H395">
        <v>0</v>
      </c>
      <c r="I395">
        <v>0</v>
      </c>
      <c r="J395">
        <v>183753</v>
      </c>
      <c r="K395">
        <v>0</v>
      </c>
      <c r="L395">
        <v>0</v>
      </c>
      <c r="M395">
        <v>0</v>
      </c>
      <c r="N395">
        <v>977</v>
      </c>
      <c r="O395">
        <v>0</v>
      </c>
      <c r="P395">
        <v>218</v>
      </c>
      <c r="Q395">
        <v>2715</v>
      </c>
      <c r="R395">
        <v>17329</v>
      </c>
      <c r="S395">
        <v>0</v>
      </c>
      <c r="T395">
        <v>0</v>
      </c>
      <c r="U395">
        <v>0</v>
      </c>
    </row>
    <row r="396" spans="1:21" x14ac:dyDescent="0.25">
      <c r="A396" t="s">
        <v>618</v>
      </c>
      <c r="B396" t="s">
        <v>619</v>
      </c>
      <c r="C396">
        <v>1011038</v>
      </c>
      <c r="D396" s="11">
        <v>34674390102038</v>
      </c>
      <c r="E396" t="s">
        <v>76</v>
      </c>
      <c r="F396">
        <v>0</v>
      </c>
      <c r="G396">
        <v>0</v>
      </c>
      <c r="H396">
        <v>0</v>
      </c>
      <c r="I396">
        <v>0</v>
      </c>
      <c r="J396">
        <v>370574</v>
      </c>
      <c r="K396">
        <v>0</v>
      </c>
      <c r="L396">
        <v>2081</v>
      </c>
      <c r="M396">
        <v>0</v>
      </c>
      <c r="N396">
        <v>2341</v>
      </c>
      <c r="O396">
        <v>0</v>
      </c>
      <c r="P396">
        <v>0</v>
      </c>
      <c r="Q396">
        <v>0</v>
      </c>
      <c r="R396">
        <v>18644</v>
      </c>
      <c r="S396">
        <v>0</v>
      </c>
      <c r="T396">
        <v>0</v>
      </c>
      <c r="U396">
        <v>0</v>
      </c>
    </row>
    <row r="397" spans="1:21" x14ac:dyDescent="0.25">
      <c r="A397" t="s">
        <v>620</v>
      </c>
      <c r="B397" t="s">
        <v>619</v>
      </c>
      <c r="C397">
        <v>1011037</v>
      </c>
      <c r="D397" s="11">
        <v>34674390101048</v>
      </c>
      <c r="E397" t="s">
        <v>76</v>
      </c>
      <c r="F397">
        <v>0</v>
      </c>
      <c r="G397">
        <v>0</v>
      </c>
      <c r="H397">
        <v>0</v>
      </c>
      <c r="I397">
        <v>0</v>
      </c>
      <c r="J397">
        <v>423640</v>
      </c>
      <c r="K397">
        <v>0</v>
      </c>
      <c r="L397">
        <v>1151</v>
      </c>
      <c r="M397">
        <v>0</v>
      </c>
      <c r="N397">
        <v>2679</v>
      </c>
      <c r="O397">
        <v>0</v>
      </c>
      <c r="P397">
        <v>0</v>
      </c>
      <c r="Q397">
        <v>0</v>
      </c>
      <c r="R397">
        <v>28512</v>
      </c>
      <c r="S397">
        <v>0</v>
      </c>
      <c r="T397">
        <v>0</v>
      </c>
      <c r="U397">
        <v>0</v>
      </c>
    </row>
    <row r="398" spans="1:21" x14ac:dyDescent="0.25">
      <c r="A398" t="s">
        <v>621</v>
      </c>
      <c r="B398" t="s">
        <v>622</v>
      </c>
      <c r="C398">
        <v>1314005</v>
      </c>
      <c r="D398" s="11">
        <v>39686760117853</v>
      </c>
      <c r="E398" t="s">
        <v>131</v>
      </c>
      <c r="F398">
        <v>0</v>
      </c>
      <c r="G398">
        <v>0</v>
      </c>
      <c r="H398">
        <v>0</v>
      </c>
      <c r="I398">
        <v>0</v>
      </c>
      <c r="J398">
        <v>193385</v>
      </c>
      <c r="K398">
        <v>0</v>
      </c>
      <c r="L398">
        <v>0</v>
      </c>
      <c r="M398">
        <v>0</v>
      </c>
      <c r="N398">
        <v>1223</v>
      </c>
      <c r="O398">
        <v>0</v>
      </c>
      <c r="P398">
        <v>0</v>
      </c>
      <c r="Q398">
        <v>0</v>
      </c>
      <c r="R398">
        <v>16886</v>
      </c>
      <c r="S398">
        <v>0</v>
      </c>
      <c r="T398">
        <v>0</v>
      </c>
      <c r="U398">
        <v>0</v>
      </c>
    </row>
    <row r="399" spans="1:21" x14ac:dyDescent="0.25">
      <c r="A399" t="s">
        <v>623</v>
      </c>
      <c r="B399" t="s">
        <v>624</v>
      </c>
      <c r="C399">
        <v>1011039</v>
      </c>
      <c r="D399" s="11">
        <v>39686760120725</v>
      </c>
      <c r="E399" t="s">
        <v>76</v>
      </c>
      <c r="F399">
        <v>0</v>
      </c>
      <c r="G399">
        <v>0</v>
      </c>
      <c r="H399">
        <v>0</v>
      </c>
      <c r="I399">
        <v>0</v>
      </c>
      <c r="J399">
        <v>354788</v>
      </c>
      <c r="K399">
        <v>0</v>
      </c>
      <c r="L399">
        <v>0</v>
      </c>
      <c r="M399">
        <v>0</v>
      </c>
      <c r="N399">
        <v>2230</v>
      </c>
      <c r="O399">
        <v>0</v>
      </c>
      <c r="P399">
        <v>0</v>
      </c>
      <c r="Q399">
        <v>0</v>
      </c>
      <c r="R399">
        <v>26043</v>
      </c>
      <c r="S399">
        <v>0</v>
      </c>
      <c r="T399">
        <v>0</v>
      </c>
      <c r="U399">
        <v>0</v>
      </c>
    </row>
    <row r="400" spans="1:21" x14ac:dyDescent="0.25">
      <c r="A400" t="s">
        <v>625</v>
      </c>
      <c r="B400" t="s">
        <v>624</v>
      </c>
      <c r="C400">
        <v>1011040</v>
      </c>
      <c r="D400" s="11">
        <v>39686760120733</v>
      </c>
      <c r="E400" t="s">
        <v>76</v>
      </c>
      <c r="F400">
        <v>0</v>
      </c>
      <c r="G400">
        <v>0</v>
      </c>
      <c r="H400">
        <v>0</v>
      </c>
      <c r="I400">
        <v>0</v>
      </c>
      <c r="J400">
        <v>372995</v>
      </c>
      <c r="K400">
        <v>0</v>
      </c>
      <c r="L400">
        <v>0</v>
      </c>
      <c r="M400">
        <v>0</v>
      </c>
      <c r="N400">
        <v>2345</v>
      </c>
      <c r="O400">
        <v>0</v>
      </c>
      <c r="P400">
        <v>0</v>
      </c>
      <c r="Q400">
        <v>0</v>
      </c>
      <c r="R400">
        <v>30676</v>
      </c>
      <c r="S400">
        <v>0</v>
      </c>
      <c r="T400">
        <v>0</v>
      </c>
      <c r="U400">
        <v>0</v>
      </c>
    </row>
    <row r="401" spans="1:21" x14ac:dyDescent="0.25">
      <c r="A401" t="s">
        <v>626</v>
      </c>
      <c r="B401" t="s">
        <v>626</v>
      </c>
      <c r="C401">
        <v>1718001</v>
      </c>
      <c r="D401" s="11">
        <v>4615070129577</v>
      </c>
      <c r="E401" t="s">
        <v>83</v>
      </c>
      <c r="F401">
        <v>0</v>
      </c>
      <c r="G401">
        <v>0</v>
      </c>
      <c r="H401">
        <v>0</v>
      </c>
      <c r="I401">
        <v>0</v>
      </c>
      <c r="J401">
        <v>319539</v>
      </c>
      <c r="K401">
        <v>0</v>
      </c>
      <c r="L401">
        <v>0</v>
      </c>
      <c r="M401">
        <v>0</v>
      </c>
      <c r="N401">
        <v>1396</v>
      </c>
      <c r="O401">
        <v>0</v>
      </c>
      <c r="P401">
        <v>0</v>
      </c>
      <c r="Q401">
        <v>0</v>
      </c>
      <c r="R401">
        <v>23400</v>
      </c>
      <c r="S401">
        <v>0</v>
      </c>
      <c r="T401">
        <v>0</v>
      </c>
      <c r="U401">
        <v>0</v>
      </c>
    </row>
    <row r="402" spans="1:21" x14ac:dyDescent="0.25">
      <c r="A402" t="s">
        <v>627</v>
      </c>
      <c r="B402" t="s">
        <v>628</v>
      </c>
      <c r="C402">
        <v>1415035</v>
      </c>
      <c r="D402" s="11">
        <v>7100740129684</v>
      </c>
      <c r="E402" t="s">
        <v>53</v>
      </c>
      <c r="F402">
        <v>0</v>
      </c>
      <c r="G402">
        <v>0</v>
      </c>
      <c r="H402">
        <v>0</v>
      </c>
      <c r="I402">
        <v>0</v>
      </c>
      <c r="J402">
        <v>435567</v>
      </c>
      <c r="K402">
        <v>0</v>
      </c>
      <c r="L402">
        <v>-57</v>
      </c>
      <c r="M402">
        <v>0</v>
      </c>
      <c r="N402">
        <v>2752</v>
      </c>
      <c r="O402">
        <v>0</v>
      </c>
      <c r="P402">
        <v>0</v>
      </c>
      <c r="Q402">
        <v>0</v>
      </c>
      <c r="R402">
        <v>25204</v>
      </c>
      <c r="S402">
        <v>0</v>
      </c>
      <c r="T402">
        <v>0</v>
      </c>
      <c r="U402">
        <v>0</v>
      </c>
    </row>
    <row r="403" spans="1:21" x14ac:dyDescent="0.25">
      <c r="A403" t="s">
        <v>629</v>
      </c>
      <c r="B403" t="s">
        <v>628</v>
      </c>
      <c r="C403">
        <v>1314026</v>
      </c>
      <c r="D403" s="11">
        <v>43104390128090</v>
      </c>
      <c r="E403" t="s">
        <v>131</v>
      </c>
      <c r="F403">
        <v>0</v>
      </c>
      <c r="G403">
        <v>0</v>
      </c>
      <c r="H403">
        <v>0</v>
      </c>
      <c r="I403">
        <v>0</v>
      </c>
      <c r="J403">
        <v>493984</v>
      </c>
      <c r="K403">
        <v>0</v>
      </c>
      <c r="L403">
        <v>236</v>
      </c>
      <c r="M403">
        <v>0</v>
      </c>
      <c r="N403">
        <v>2850</v>
      </c>
      <c r="O403">
        <v>0</v>
      </c>
      <c r="P403">
        <v>0</v>
      </c>
      <c r="Q403">
        <v>0</v>
      </c>
      <c r="R403">
        <v>34523</v>
      </c>
      <c r="S403">
        <v>0</v>
      </c>
      <c r="T403">
        <v>0</v>
      </c>
      <c r="U403">
        <v>0</v>
      </c>
    </row>
    <row r="404" spans="1:21" x14ac:dyDescent="0.25">
      <c r="A404" t="s">
        <v>630</v>
      </c>
      <c r="B404" t="s">
        <v>628</v>
      </c>
      <c r="C404">
        <v>1314027</v>
      </c>
      <c r="D404" s="11">
        <v>41689240127548</v>
      </c>
      <c r="E404" t="s">
        <v>131</v>
      </c>
      <c r="F404">
        <v>0</v>
      </c>
      <c r="G404">
        <v>0</v>
      </c>
      <c r="H404">
        <v>0</v>
      </c>
      <c r="I404">
        <v>0</v>
      </c>
      <c r="J404">
        <v>354787</v>
      </c>
      <c r="K404">
        <v>0</v>
      </c>
      <c r="L404">
        <v>0</v>
      </c>
      <c r="M404">
        <v>0</v>
      </c>
      <c r="N404">
        <v>2243</v>
      </c>
      <c r="O404">
        <v>0</v>
      </c>
      <c r="P404">
        <v>0</v>
      </c>
      <c r="Q404">
        <v>0</v>
      </c>
      <c r="R404">
        <v>23962</v>
      </c>
      <c r="S404">
        <v>0</v>
      </c>
      <c r="T404">
        <v>0</v>
      </c>
      <c r="U404">
        <v>0</v>
      </c>
    </row>
    <row r="405" spans="1:21" x14ac:dyDescent="0.25">
      <c r="A405" t="s">
        <v>631</v>
      </c>
      <c r="B405" t="s">
        <v>628</v>
      </c>
      <c r="C405">
        <v>1112027</v>
      </c>
      <c r="D405" s="11">
        <v>43104390123794</v>
      </c>
      <c r="E405" t="s">
        <v>51</v>
      </c>
      <c r="F405">
        <v>0</v>
      </c>
      <c r="G405">
        <v>0</v>
      </c>
      <c r="H405">
        <v>0</v>
      </c>
      <c r="I405">
        <v>0</v>
      </c>
      <c r="J405">
        <v>340786</v>
      </c>
      <c r="K405">
        <v>0</v>
      </c>
      <c r="L405">
        <v>0</v>
      </c>
      <c r="M405">
        <v>0</v>
      </c>
      <c r="N405">
        <v>1623</v>
      </c>
      <c r="O405">
        <v>0</v>
      </c>
      <c r="P405">
        <v>0</v>
      </c>
      <c r="Q405">
        <v>0</v>
      </c>
      <c r="R405">
        <v>16531</v>
      </c>
      <c r="S405">
        <v>0</v>
      </c>
      <c r="T405">
        <v>0</v>
      </c>
      <c r="U405">
        <v>0</v>
      </c>
    </row>
    <row r="406" spans="1:21" x14ac:dyDescent="0.25">
      <c r="A406" t="s">
        <v>632</v>
      </c>
      <c r="B406" t="s">
        <v>628</v>
      </c>
      <c r="C406">
        <v>1617011</v>
      </c>
      <c r="D406" s="11">
        <v>7617960133637</v>
      </c>
      <c r="E406" t="s">
        <v>96</v>
      </c>
      <c r="F406">
        <v>0</v>
      </c>
      <c r="G406">
        <v>0</v>
      </c>
      <c r="H406">
        <v>0</v>
      </c>
      <c r="I406">
        <v>0</v>
      </c>
      <c r="J406">
        <v>444108</v>
      </c>
      <c r="K406">
        <v>0</v>
      </c>
      <c r="L406">
        <v>14</v>
      </c>
      <c r="M406">
        <v>0</v>
      </c>
      <c r="N406">
        <v>2051</v>
      </c>
      <c r="O406">
        <v>0</v>
      </c>
      <c r="P406">
        <v>0</v>
      </c>
      <c r="Q406">
        <v>0</v>
      </c>
      <c r="R406">
        <v>32575</v>
      </c>
      <c r="S406">
        <v>0</v>
      </c>
      <c r="T406">
        <v>0</v>
      </c>
      <c r="U406">
        <v>0</v>
      </c>
    </row>
    <row r="407" spans="1:21" x14ac:dyDescent="0.25">
      <c r="A407" t="s">
        <v>633</v>
      </c>
      <c r="B407" t="s">
        <v>633</v>
      </c>
      <c r="C407">
        <v>1314028</v>
      </c>
      <c r="D407" s="11">
        <v>36750440107516</v>
      </c>
      <c r="E407" t="s">
        <v>131</v>
      </c>
      <c r="F407">
        <v>0</v>
      </c>
      <c r="G407">
        <v>0</v>
      </c>
      <c r="H407">
        <v>0</v>
      </c>
      <c r="I407">
        <v>0</v>
      </c>
      <c r="J407">
        <v>223281</v>
      </c>
      <c r="K407">
        <v>0</v>
      </c>
      <c r="L407">
        <v>0</v>
      </c>
      <c r="M407">
        <v>0</v>
      </c>
      <c r="N407">
        <v>1411</v>
      </c>
      <c r="O407">
        <v>0</v>
      </c>
      <c r="P407">
        <v>0</v>
      </c>
      <c r="Q407">
        <v>0</v>
      </c>
      <c r="R407">
        <v>10846</v>
      </c>
      <c r="S407">
        <v>0</v>
      </c>
      <c r="T407">
        <v>0</v>
      </c>
      <c r="U407">
        <v>0</v>
      </c>
    </row>
    <row r="408" spans="1:21" x14ac:dyDescent="0.25">
      <c r="A408" t="s">
        <v>634</v>
      </c>
      <c r="B408" t="s">
        <v>634</v>
      </c>
      <c r="C408">
        <v>1920014</v>
      </c>
      <c r="D408" s="11">
        <v>30103060138800</v>
      </c>
      <c r="E408" t="s">
        <v>155</v>
      </c>
      <c r="F408">
        <v>0</v>
      </c>
      <c r="G408">
        <v>0</v>
      </c>
      <c r="H408">
        <v>0</v>
      </c>
      <c r="I408">
        <v>0</v>
      </c>
      <c r="J408">
        <v>119727</v>
      </c>
      <c r="K408">
        <v>0</v>
      </c>
      <c r="L408">
        <v>0</v>
      </c>
      <c r="M408">
        <v>0</v>
      </c>
      <c r="N408">
        <v>526</v>
      </c>
      <c r="O408">
        <v>0</v>
      </c>
      <c r="P408">
        <v>0</v>
      </c>
      <c r="Q408">
        <v>0</v>
      </c>
      <c r="R408">
        <v>8820</v>
      </c>
      <c r="S408">
        <v>0</v>
      </c>
      <c r="T408">
        <v>0</v>
      </c>
      <c r="U408">
        <v>0</v>
      </c>
    </row>
    <row r="409" spans="1:21" x14ac:dyDescent="0.25">
      <c r="A409" t="s">
        <v>635</v>
      </c>
      <c r="B409" t="s">
        <v>635</v>
      </c>
      <c r="C409">
        <v>1112028</v>
      </c>
      <c r="D409" s="11">
        <v>43104390124065</v>
      </c>
      <c r="E409" t="s">
        <v>51</v>
      </c>
      <c r="F409">
        <v>0</v>
      </c>
      <c r="G409">
        <v>0</v>
      </c>
      <c r="H409">
        <v>0</v>
      </c>
      <c r="I409">
        <v>0</v>
      </c>
      <c r="J409">
        <v>217407</v>
      </c>
      <c r="K409">
        <v>0</v>
      </c>
      <c r="L409">
        <v>0</v>
      </c>
      <c r="M409">
        <v>0</v>
      </c>
      <c r="N409">
        <v>1259</v>
      </c>
      <c r="O409">
        <v>0</v>
      </c>
      <c r="P409">
        <v>0</v>
      </c>
      <c r="Q409">
        <v>0</v>
      </c>
      <c r="R409">
        <v>15946</v>
      </c>
      <c r="S409">
        <v>0</v>
      </c>
      <c r="T409">
        <v>0</v>
      </c>
      <c r="U409">
        <v>0</v>
      </c>
    </row>
    <row r="410" spans="1:21" x14ac:dyDescent="0.25">
      <c r="A410" t="s">
        <v>636</v>
      </c>
      <c r="B410" t="s">
        <v>636</v>
      </c>
      <c r="C410">
        <v>1718041</v>
      </c>
      <c r="D410" s="11">
        <v>33103300136168</v>
      </c>
      <c r="E410" t="s">
        <v>83</v>
      </c>
      <c r="F410">
        <v>0</v>
      </c>
      <c r="G410">
        <v>0</v>
      </c>
      <c r="H410">
        <v>0</v>
      </c>
      <c r="I410">
        <v>0</v>
      </c>
      <c r="J410">
        <v>216706</v>
      </c>
      <c r="K410">
        <v>0</v>
      </c>
      <c r="L410">
        <v>0</v>
      </c>
      <c r="M410">
        <v>0</v>
      </c>
      <c r="N410">
        <v>966</v>
      </c>
      <c r="O410">
        <v>0</v>
      </c>
      <c r="P410">
        <v>0</v>
      </c>
      <c r="Q410">
        <v>0</v>
      </c>
      <c r="R410">
        <v>15892</v>
      </c>
      <c r="S410">
        <v>0</v>
      </c>
      <c r="T410">
        <v>0</v>
      </c>
      <c r="U410">
        <v>0</v>
      </c>
    </row>
    <row r="411" spans="1:21" x14ac:dyDescent="0.25">
      <c r="A411" t="s">
        <v>637</v>
      </c>
      <c r="B411" t="s">
        <v>637</v>
      </c>
      <c r="C411">
        <v>1415036</v>
      </c>
      <c r="D411" s="11">
        <v>33751926112551</v>
      </c>
      <c r="E411" t="s">
        <v>53</v>
      </c>
      <c r="F411">
        <v>0</v>
      </c>
      <c r="G411">
        <v>0</v>
      </c>
      <c r="H411">
        <v>0</v>
      </c>
      <c r="I411">
        <v>0</v>
      </c>
      <c r="J411">
        <v>432335</v>
      </c>
      <c r="K411">
        <v>0</v>
      </c>
      <c r="L411">
        <v>0</v>
      </c>
      <c r="M411">
        <v>0</v>
      </c>
      <c r="N411">
        <v>2732</v>
      </c>
      <c r="O411">
        <v>0</v>
      </c>
      <c r="P411">
        <v>0</v>
      </c>
      <c r="Q411">
        <v>0</v>
      </c>
      <c r="R411">
        <v>37950</v>
      </c>
      <c r="S411">
        <v>0</v>
      </c>
      <c r="T411">
        <v>0</v>
      </c>
      <c r="U411">
        <v>0</v>
      </c>
    </row>
    <row r="412" spans="1:21" x14ac:dyDescent="0.25">
      <c r="A412" t="s">
        <v>638</v>
      </c>
      <c r="B412" t="s">
        <v>639</v>
      </c>
      <c r="C412">
        <v>1819053</v>
      </c>
      <c r="D412" s="11">
        <v>37771720138099</v>
      </c>
      <c r="E412" t="s">
        <v>60</v>
      </c>
      <c r="F412">
        <v>0</v>
      </c>
      <c r="G412">
        <v>0</v>
      </c>
      <c r="H412">
        <v>0</v>
      </c>
      <c r="I412">
        <v>0</v>
      </c>
      <c r="J412">
        <v>150237</v>
      </c>
      <c r="K412">
        <v>0</v>
      </c>
      <c r="L412">
        <v>0</v>
      </c>
      <c r="M412">
        <v>0</v>
      </c>
      <c r="N412">
        <v>763</v>
      </c>
      <c r="O412">
        <v>0</v>
      </c>
      <c r="P412">
        <v>0</v>
      </c>
      <c r="Q412">
        <v>4045</v>
      </c>
      <c r="R412">
        <v>11014</v>
      </c>
      <c r="S412">
        <v>0</v>
      </c>
      <c r="T412">
        <v>0</v>
      </c>
      <c r="U412">
        <v>0</v>
      </c>
    </row>
    <row r="413" spans="1:21" x14ac:dyDescent="0.25">
      <c r="A413" t="s">
        <v>640</v>
      </c>
      <c r="B413" t="s">
        <v>641</v>
      </c>
      <c r="C413">
        <v>1920010</v>
      </c>
      <c r="D413" s="11">
        <v>23656156117386</v>
      </c>
      <c r="E413" t="s">
        <v>155</v>
      </c>
      <c r="F413">
        <v>0</v>
      </c>
      <c r="G413">
        <v>0</v>
      </c>
      <c r="H413">
        <v>0</v>
      </c>
      <c r="I413">
        <v>0</v>
      </c>
      <c r="J413">
        <v>58558</v>
      </c>
      <c r="K413">
        <v>0</v>
      </c>
      <c r="L413">
        <v>1673</v>
      </c>
      <c r="M413">
        <v>0</v>
      </c>
      <c r="N413">
        <v>364</v>
      </c>
      <c r="O413">
        <v>0</v>
      </c>
      <c r="P413">
        <v>0</v>
      </c>
      <c r="Q413">
        <v>1863</v>
      </c>
      <c r="R413">
        <v>5564</v>
      </c>
      <c r="S413">
        <v>0</v>
      </c>
      <c r="T413">
        <v>0</v>
      </c>
      <c r="U413">
        <v>0</v>
      </c>
    </row>
    <row r="414" spans="1:21" x14ac:dyDescent="0.25">
      <c r="A414" t="s">
        <v>642</v>
      </c>
      <c r="B414" t="s">
        <v>642</v>
      </c>
      <c r="C414">
        <v>2223007</v>
      </c>
      <c r="D414" s="11" t="s">
        <v>643</v>
      </c>
      <c r="E414" t="s">
        <v>69</v>
      </c>
      <c r="F414">
        <v>0</v>
      </c>
      <c r="G414">
        <v>0</v>
      </c>
      <c r="H414">
        <v>0</v>
      </c>
      <c r="I414">
        <v>0</v>
      </c>
      <c r="J414">
        <v>202714</v>
      </c>
      <c r="K414">
        <v>0</v>
      </c>
      <c r="L414">
        <v>0</v>
      </c>
      <c r="M414">
        <v>-1322</v>
      </c>
      <c r="N414">
        <v>0</v>
      </c>
      <c r="O414">
        <v>0</v>
      </c>
      <c r="P414">
        <v>0</v>
      </c>
      <c r="Q414">
        <v>0</v>
      </c>
      <c r="R414">
        <v>15332</v>
      </c>
      <c r="S414">
        <v>0</v>
      </c>
      <c r="T414">
        <v>0</v>
      </c>
      <c r="U414">
        <v>0</v>
      </c>
    </row>
    <row r="415" spans="1:21" x14ac:dyDescent="0.25">
      <c r="A415" t="s">
        <v>644</v>
      </c>
      <c r="B415" t="s">
        <v>644</v>
      </c>
      <c r="C415">
        <v>1415037</v>
      </c>
      <c r="D415" s="11">
        <v>34674390106898</v>
      </c>
      <c r="E415" t="s">
        <v>53</v>
      </c>
      <c r="F415">
        <v>0</v>
      </c>
      <c r="G415">
        <v>0</v>
      </c>
      <c r="H415">
        <v>0</v>
      </c>
      <c r="I415">
        <v>0</v>
      </c>
      <c r="J415">
        <v>463186</v>
      </c>
      <c r="K415">
        <v>0</v>
      </c>
      <c r="L415">
        <v>0</v>
      </c>
      <c r="M415">
        <v>0</v>
      </c>
      <c r="N415">
        <v>2929</v>
      </c>
      <c r="O415">
        <v>0</v>
      </c>
      <c r="P415">
        <v>0</v>
      </c>
      <c r="Q415">
        <v>0</v>
      </c>
      <c r="R415">
        <v>33439</v>
      </c>
      <c r="S415">
        <v>0</v>
      </c>
      <c r="T415">
        <v>0</v>
      </c>
      <c r="U415">
        <v>0</v>
      </c>
    </row>
    <row r="416" spans="1:21" x14ac:dyDescent="0.25">
      <c r="A416" t="s">
        <v>645</v>
      </c>
      <c r="B416" t="s">
        <v>646</v>
      </c>
      <c r="C416">
        <v>1819013</v>
      </c>
      <c r="D416" s="11">
        <v>7616486115703</v>
      </c>
      <c r="E416" t="s">
        <v>60</v>
      </c>
      <c r="F416">
        <v>0</v>
      </c>
      <c r="G416">
        <v>0</v>
      </c>
      <c r="H416">
        <v>0</v>
      </c>
      <c r="I416">
        <v>0</v>
      </c>
      <c r="J416">
        <v>159076</v>
      </c>
      <c r="K416">
        <v>0</v>
      </c>
      <c r="L416">
        <v>0</v>
      </c>
      <c r="M416">
        <v>0</v>
      </c>
      <c r="N416">
        <v>980</v>
      </c>
      <c r="O416">
        <v>0</v>
      </c>
      <c r="P416">
        <v>0</v>
      </c>
      <c r="Q416">
        <v>0</v>
      </c>
      <c r="R416">
        <v>11665</v>
      </c>
      <c r="S416">
        <v>0</v>
      </c>
      <c r="T416">
        <v>0</v>
      </c>
      <c r="U416">
        <v>0</v>
      </c>
    </row>
    <row r="417" spans="1:21" x14ac:dyDescent="0.25">
      <c r="A417" t="s">
        <v>647</v>
      </c>
      <c r="B417" t="s">
        <v>646</v>
      </c>
      <c r="C417">
        <v>1819014</v>
      </c>
      <c r="D417" s="11">
        <v>7616480115063</v>
      </c>
      <c r="E417" t="s">
        <v>60</v>
      </c>
      <c r="F417">
        <v>0</v>
      </c>
      <c r="G417">
        <v>0</v>
      </c>
      <c r="H417">
        <v>0</v>
      </c>
      <c r="I417">
        <v>0</v>
      </c>
      <c r="J417">
        <v>157358</v>
      </c>
      <c r="K417">
        <v>0</v>
      </c>
      <c r="L417">
        <v>0</v>
      </c>
      <c r="M417">
        <v>0</v>
      </c>
      <c r="N417">
        <v>995</v>
      </c>
      <c r="O417">
        <v>0</v>
      </c>
      <c r="P417">
        <v>0</v>
      </c>
      <c r="Q417">
        <v>2070</v>
      </c>
      <c r="R417">
        <v>11014</v>
      </c>
      <c r="S417">
        <v>0</v>
      </c>
      <c r="T417">
        <v>0</v>
      </c>
      <c r="U417">
        <v>0</v>
      </c>
    </row>
    <row r="418" spans="1:21" x14ac:dyDescent="0.25">
      <c r="A418" t="s">
        <v>648</v>
      </c>
      <c r="B418" t="s">
        <v>648</v>
      </c>
      <c r="C418">
        <v>1516038</v>
      </c>
      <c r="D418" s="11">
        <v>38769270132183</v>
      </c>
      <c r="E418" t="s">
        <v>55</v>
      </c>
      <c r="F418">
        <v>0</v>
      </c>
      <c r="G418">
        <v>0</v>
      </c>
      <c r="H418">
        <v>0</v>
      </c>
      <c r="I418">
        <v>0</v>
      </c>
      <c r="J418">
        <v>317233</v>
      </c>
      <c r="K418">
        <v>0</v>
      </c>
      <c r="L418">
        <v>92</v>
      </c>
      <c r="M418">
        <v>0</v>
      </c>
      <c r="N418">
        <v>1386</v>
      </c>
      <c r="O418">
        <v>0</v>
      </c>
      <c r="P418">
        <v>0</v>
      </c>
      <c r="Q418">
        <v>0</v>
      </c>
      <c r="R418">
        <v>23258</v>
      </c>
      <c r="S418">
        <v>0</v>
      </c>
      <c r="T418">
        <v>0</v>
      </c>
      <c r="U418">
        <v>0</v>
      </c>
    </row>
    <row r="419" spans="1:21" x14ac:dyDescent="0.25">
      <c r="A419" t="s">
        <v>649</v>
      </c>
      <c r="B419" t="s">
        <v>650</v>
      </c>
      <c r="C419">
        <v>1516039</v>
      </c>
      <c r="D419" s="11">
        <v>37683380131979</v>
      </c>
      <c r="E419" t="s">
        <v>55</v>
      </c>
      <c r="F419">
        <v>0</v>
      </c>
      <c r="G419">
        <v>0</v>
      </c>
      <c r="H419">
        <v>0</v>
      </c>
      <c r="I419">
        <v>0</v>
      </c>
      <c r="J419">
        <v>176527</v>
      </c>
      <c r="K419">
        <v>0</v>
      </c>
      <c r="L419">
        <v>0</v>
      </c>
      <c r="M419">
        <v>0</v>
      </c>
      <c r="N419">
        <v>1115</v>
      </c>
      <c r="O419">
        <v>0</v>
      </c>
      <c r="P419">
        <v>0</v>
      </c>
      <c r="Q419">
        <v>0</v>
      </c>
      <c r="R419">
        <v>10290</v>
      </c>
      <c r="S419">
        <v>0</v>
      </c>
      <c r="T419">
        <v>0</v>
      </c>
      <c r="U419">
        <v>0</v>
      </c>
    </row>
    <row r="420" spans="1:21" x14ac:dyDescent="0.25">
      <c r="A420" t="s">
        <v>651</v>
      </c>
      <c r="B420" t="s">
        <v>650</v>
      </c>
      <c r="C420">
        <v>1011041</v>
      </c>
      <c r="D420" s="11">
        <v>37683386061964</v>
      </c>
      <c r="E420" t="s">
        <v>76</v>
      </c>
      <c r="F420">
        <v>0</v>
      </c>
      <c r="G420">
        <v>0</v>
      </c>
      <c r="H420">
        <v>0</v>
      </c>
      <c r="I420">
        <v>0</v>
      </c>
      <c r="J420">
        <v>1456810</v>
      </c>
      <c r="K420">
        <v>0</v>
      </c>
      <c r="L420">
        <v>-17417</v>
      </c>
      <c r="M420">
        <v>0</v>
      </c>
      <c r="N420">
        <v>9207</v>
      </c>
      <c r="O420">
        <v>0</v>
      </c>
      <c r="P420">
        <v>0</v>
      </c>
      <c r="Q420">
        <v>8145</v>
      </c>
      <c r="R420">
        <v>99693</v>
      </c>
      <c r="S420">
        <v>0</v>
      </c>
      <c r="T420">
        <v>0</v>
      </c>
      <c r="U420">
        <v>0</v>
      </c>
    </row>
    <row r="421" spans="1:21" x14ac:dyDescent="0.25">
      <c r="A421" t="s">
        <v>652</v>
      </c>
      <c r="B421" t="s">
        <v>652</v>
      </c>
      <c r="C421">
        <v>607003</v>
      </c>
      <c r="D421" s="11">
        <v>38684786040935</v>
      </c>
      <c r="E421" t="s">
        <v>147</v>
      </c>
      <c r="F421">
        <v>0</v>
      </c>
      <c r="G421">
        <v>0</v>
      </c>
      <c r="H421">
        <v>0</v>
      </c>
      <c r="I421">
        <v>0</v>
      </c>
      <c r="J421">
        <v>545573</v>
      </c>
      <c r="K421">
        <v>0</v>
      </c>
      <c r="L421">
        <v>300</v>
      </c>
      <c r="M421">
        <v>0</v>
      </c>
      <c r="N421">
        <v>3447</v>
      </c>
      <c r="O421">
        <v>0</v>
      </c>
      <c r="P421">
        <v>0</v>
      </c>
      <c r="Q421">
        <v>0</v>
      </c>
      <c r="R421">
        <v>30638</v>
      </c>
      <c r="S421">
        <v>0</v>
      </c>
      <c r="T421">
        <v>0</v>
      </c>
      <c r="U421">
        <v>0</v>
      </c>
    </row>
    <row r="422" spans="1:21" x14ac:dyDescent="0.25">
      <c r="A422" t="s">
        <v>653</v>
      </c>
      <c r="B422" t="s">
        <v>654</v>
      </c>
      <c r="C422">
        <v>1617052</v>
      </c>
      <c r="D422" s="11">
        <v>19734370132845</v>
      </c>
      <c r="E422" t="s">
        <v>96</v>
      </c>
      <c r="F422">
        <v>0</v>
      </c>
      <c r="G422">
        <v>0</v>
      </c>
      <c r="H422">
        <v>0</v>
      </c>
      <c r="I422">
        <v>0</v>
      </c>
      <c r="J422">
        <v>501123</v>
      </c>
      <c r="K422">
        <v>0</v>
      </c>
      <c r="L422">
        <v>0</v>
      </c>
      <c r="M422">
        <v>0</v>
      </c>
      <c r="N422">
        <v>3165</v>
      </c>
      <c r="O422">
        <v>0</v>
      </c>
      <c r="P422">
        <v>0</v>
      </c>
      <c r="Q422">
        <v>0</v>
      </c>
      <c r="R422">
        <v>28194</v>
      </c>
      <c r="S422">
        <v>0</v>
      </c>
      <c r="T422">
        <v>0</v>
      </c>
      <c r="U422">
        <v>0</v>
      </c>
    </row>
    <row r="423" spans="1:21" x14ac:dyDescent="0.25">
      <c r="A423" t="s">
        <v>655</v>
      </c>
      <c r="B423" t="s">
        <v>655</v>
      </c>
      <c r="C423">
        <v>1819019</v>
      </c>
      <c r="D423" s="11">
        <v>30103060137976</v>
      </c>
      <c r="E423" t="s">
        <v>60</v>
      </c>
      <c r="F423">
        <v>0</v>
      </c>
      <c r="G423">
        <v>0</v>
      </c>
      <c r="H423">
        <v>0</v>
      </c>
      <c r="I423">
        <v>0</v>
      </c>
      <c r="J423">
        <v>132010</v>
      </c>
      <c r="K423">
        <v>0</v>
      </c>
      <c r="L423">
        <v>0</v>
      </c>
      <c r="M423">
        <v>0</v>
      </c>
      <c r="N423">
        <v>559</v>
      </c>
      <c r="O423">
        <v>0</v>
      </c>
      <c r="P423">
        <v>0</v>
      </c>
      <c r="Q423">
        <v>0</v>
      </c>
      <c r="R423">
        <v>12456</v>
      </c>
      <c r="S423">
        <v>0</v>
      </c>
      <c r="T423">
        <v>0</v>
      </c>
      <c r="U423">
        <v>0</v>
      </c>
    </row>
    <row r="424" spans="1:21" x14ac:dyDescent="0.25">
      <c r="A424" t="s">
        <v>656</v>
      </c>
      <c r="B424" t="s">
        <v>657</v>
      </c>
      <c r="C424">
        <v>2021025</v>
      </c>
      <c r="D424" s="11" t="s">
        <v>658</v>
      </c>
      <c r="E424" t="s">
        <v>125</v>
      </c>
      <c r="F424">
        <v>0</v>
      </c>
      <c r="G424">
        <v>0</v>
      </c>
      <c r="H424">
        <v>0</v>
      </c>
      <c r="I424">
        <v>0</v>
      </c>
      <c r="J424">
        <v>280158</v>
      </c>
      <c r="K424">
        <v>0</v>
      </c>
      <c r="L424">
        <v>-1780</v>
      </c>
      <c r="M424">
        <v>0</v>
      </c>
      <c r="N424">
        <v>0</v>
      </c>
      <c r="O424">
        <v>0</v>
      </c>
      <c r="P424">
        <v>2991</v>
      </c>
      <c r="Q424">
        <v>7544</v>
      </c>
      <c r="R424">
        <v>20213</v>
      </c>
      <c r="S424">
        <v>0</v>
      </c>
      <c r="T424">
        <v>0</v>
      </c>
      <c r="U424">
        <v>0</v>
      </c>
    </row>
    <row r="425" spans="1:21" x14ac:dyDescent="0.25">
      <c r="A425" t="s">
        <v>659</v>
      </c>
      <c r="B425" t="s">
        <v>657</v>
      </c>
      <c r="C425">
        <v>2021029</v>
      </c>
      <c r="D425" s="11" t="s">
        <v>660</v>
      </c>
      <c r="E425" t="s">
        <v>125</v>
      </c>
      <c r="F425">
        <v>0</v>
      </c>
      <c r="G425">
        <v>0</v>
      </c>
      <c r="H425">
        <v>0</v>
      </c>
      <c r="I425">
        <v>0</v>
      </c>
      <c r="J425">
        <v>410135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22</v>
      </c>
      <c r="R425">
        <v>26485</v>
      </c>
      <c r="S425">
        <v>0</v>
      </c>
      <c r="T425">
        <v>0</v>
      </c>
      <c r="U425">
        <v>0</v>
      </c>
    </row>
    <row r="426" spans="1:21" x14ac:dyDescent="0.25">
      <c r="A426" t="s">
        <v>661</v>
      </c>
      <c r="B426" t="s">
        <v>657</v>
      </c>
      <c r="C426">
        <v>2021034</v>
      </c>
      <c r="D426" s="11" t="s">
        <v>662</v>
      </c>
      <c r="E426" t="s">
        <v>125</v>
      </c>
      <c r="F426">
        <v>0</v>
      </c>
      <c r="G426">
        <v>0</v>
      </c>
      <c r="H426">
        <v>0</v>
      </c>
      <c r="I426">
        <v>0</v>
      </c>
      <c r="J426">
        <v>294667</v>
      </c>
      <c r="K426">
        <v>0</v>
      </c>
      <c r="L426">
        <v>1816</v>
      </c>
      <c r="M426">
        <v>0</v>
      </c>
      <c r="N426">
        <v>0</v>
      </c>
      <c r="O426">
        <v>0</v>
      </c>
      <c r="P426">
        <v>0</v>
      </c>
      <c r="Q426">
        <v>7306</v>
      </c>
      <c r="R426">
        <v>21699</v>
      </c>
      <c r="S426">
        <v>0</v>
      </c>
      <c r="T426">
        <v>0</v>
      </c>
      <c r="U426">
        <v>0</v>
      </c>
    </row>
    <row r="427" spans="1:21" x14ac:dyDescent="0.25">
      <c r="A427" t="s">
        <v>663</v>
      </c>
      <c r="B427" t="s">
        <v>664</v>
      </c>
      <c r="C427">
        <v>2223010</v>
      </c>
      <c r="D427" s="11" t="s">
        <v>665</v>
      </c>
      <c r="E427" t="s">
        <v>69</v>
      </c>
      <c r="F427">
        <v>0</v>
      </c>
      <c r="G427">
        <v>0</v>
      </c>
      <c r="H427">
        <v>0</v>
      </c>
      <c r="I427">
        <v>0</v>
      </c>
      <c r="J427">
        <v>161420</v>
      </c>
      <c r="K427">
        <v>0</v>
      </c>
      <c r="L427">
        <v>0</v>
      </c>
      <c r="M427">
        <v>-894</v>
      </c>
      <c r="N427">
        <v>0</v>
      </c>
      <c r="O427">
        <v>0</v>
      </c>
      <c r="P427">
        <v>0</v>
      </c>
      <c r="Q427">
        <v>0</v>
      </c>
      <c r="R427">
        <v>13339</v>
      </c>
      <c r="S427">
        <v>0</v>
      </c>
      <c r="T427">
        <v>0</v>
      </c>
      <c r="U427">
        <v>0</v>
      </c>
    </row>
    <row r="428" spans="1:21" x14ac:dyDescent="0.25">
      <c r="A428" t="s">
        <v>666</v>
      </c>
      <c r="B428" t="s">
        <v>664</v>
      </c>
      <c r="C428">
        <v>2223009</v>
      </c>
      <c r="D428" s="11" t="s">
        <v>667</v>
      </c>
      <c r="E428" t="s">
        <v>69</v>
      </c>
      <c r="F428">
        <v>0</v>
      </c>
      <c r="G428">
        <v>0</v>
      </c>
      <c r="H428">
        <v>0</v>
      </c>
      <c r="I428">
        <v>0</v>
      </c>
      <c r="J428">
        <v>524514</v>
      </c>
      <c r="K428">
        <v>0</v>
      </c>
      <c r="L428">
        <v>0</v>
      </c>
      <c r="M428">
        <v>-2394</v>
      </c>
      <c r="N428">
        <v>0</v>
      </c>
      <c r="O428">
        <v>0</v>
      </c>
      <c r="P428">
        <v>0</v>
      </c>
      <c r="Q428">
        <v>0</v>
      </c>
      <c r="R428">
        <v>35732</v>
      </c>
      <c r="S428">
        <v>0</v>
      </c>
      <c r="T428">
        <v>0</v>
      </c>
      <c r="U428">
        <v>0</v>
      </c>
    </row>
    <row r="429" spans="1:21" x14ac:dyDescent="0.25">
      <c r="A429" t="s">
        <v>668</v>
      </c>
      <c r="B429" t="s">
        <v>669</v>
      </c>
      <c r="C429">
        <v>1516042</v>
      </c>
      <c r="D429" s="11">
        <v>42691120124255</v>
      </c>
      <c r="E429" t="s">
        <v>55</v>
      </c>
      <c r="F429">
        <v>0</v>
      </c>
      <c r="G429">
        <v>0</v>
      </c>
      <c r="H429">
        <v>0</v>
      </c>
      <c r="I429">
        <v>0</v>
      </c>
      <c r="J429">
        <v>246676</v>
      </c>
      <c r="K429">
        <v>0</v>
      </c>
      <c r="L429">
        <v>0</v>
      </c>
      <c r="M429">
        <v>0</v>
      </c>
      <c r="N429">
        <v>1528</v>
      </c>
      <c r="O429">
        <v>0</v>
      </c>
      <c r="P429">
        <v>0</v>
      </c>
      <c r="Q429">
        <v>0</v>
      </c>
      <c r="R429">
        <v>17835</v>
      </c>
      <c r="S429">
        <v>0</v>
      </c>
      <c r="T429">
        <v>0</v>
      </c>
      <c r="U429">
        <v>0</v>
      </c>
    </row>
    <row r="430" spans="1:21" x14ac:dyDescent="0.25">
      <c r="A430" t="s">
        <v>670</v>
      </c>
      <c r="B430" t="s">
        <v>669</v>
      </c>
      <c r="C430">
        <v>1819074</v>
      </c>
      <c r="D430" s="11">
        <v>42691120137877</v>
      </c>
      <c r="E430" t="s">
        <v>60</v>
      </c>
      <c r="F430">
        <v>0</v>
      </c>
      <c r="G430">
        <v>0</v>
      </c>
      <c r="H430">
        <v>0</v>
      </c>
      <c r="I430">
        <v>0</v>
      </c>
      <c r="J430">
        <v>193911</v>
      </c>
      <c r="K430">
        <v>0</v>
      </c>
      <c r="L430">
        <v>0</v>
      </c>
      <c r="M430">
        <v>0</v>
      </c>
      <c r="N430">
        <v>1139</v>
      </c>
      <c r="O430">
        <v>0</v>
      </c>
      <c r="P430">
        <v>0</v>
      </c>
      <c r="Q430">
        <v>0</v>
      </c>
      <c r="R430">
        <v>14208</v>
      </c>
      <c r="S430">
        <v>0</v>
      </c>
      <c r="T430">
        <v>0</v>
      </c>
      <c r="U430">
        <v>0</v>
      </c>
    </row>
    <row r="431" spans="1:21" x14ac:dyDescent="0.25">
      <c r="A431" t="s">
        <v>671</v>
      </c>
      <c r="B431" t="s">
        <v>669</v>
      </c>
      <c r="C431">
        <v>1819075</v>
      </c>
      <c r="D431" s="11">
        <v>42691120137885</v>
      </c>
      <c r="E431" t="s">
        <v>60</v>
      </c>
      <c r="F431">
        <v>0</v>
      </c>
      <c r="G431">
        <v>0</v>
      </c>
      <c r="H431">
        <v>0</v>
      </c>
      <c r="I431">
        <v>0</v>
      </c>
      <c r="J431">
        <v>234352</v>
      </c>
      <c r="K431">
        <v>0</v>
      </c>
      <c r="L431">
        <v>0</v>
      </c>
      <c r="M431">
        <v>0</v>
      </c>
      <c r="N431">
        <v>1134</v>
      </c>
      <c r="O431">
        <v>0</v>
      </c>
      <c r="P431">
        <v>0</v>
      </c>
      <c r="Q431">
        <v>0</v>
      </c>
      <c r="R431">
        <v>16518</v>
      </c>
      <c r="S431">
        <v>0</v>
      </c>
      <c r="T431">
        <v>0</v>
      </c>
      <c r="U431">
        <v>0</v>
      </c>
    </row>
    <row r="432" spans="1:21" x14ac:dyDescent="0.25">
      <c r="A432" t="s">
        <v>672</v>
      </c>
      <c r="B432" t="s">
        <v>672</v>
      </c>
      <c r="C432">
        <v>1718042</v>
      </c>
      <c r="D432" s="11">
        <v>30103060133959</v>
      </c>
      <c r="E432" t="s">
        <v>83</v>
      </c>
      <c r="F432">
        <v>0</v>
      </c>
      <c r="G432">
        <v>0</v>
      </c>
      <c r="H432">
        <v>0</v>
      </c>
      <c r="I432">
        <v>0</v>
      </c>
      <c r="J432">
        <v>73503</v>
      </c>
      <c r="K432">
        <v>0</v>
      </c>
      <c r="L432">
        <v>0</v>
      </c>
      <c r="M432">
        <v>0</v>
      </c>
      <c r="N432">
        <v>465</v>
      </c>
      <c r="O432">
        <v>0</v>
      </c>
      <c r="P432">
        <v>0</v>
      </c>
      <c r="Q432">
        <v>0</v>
      </c>
      <c r="R432">
        <v>4066</v>
      </c>
      <c r="S432">
        <v>0</v>
      </c>
      <c r="T432">
        <v>0</v>
      </c>
      <c r="U432">
        <v>0</v>
      </c>
    </row>
    <row r="433" spans="1:21" x14ac:dyDescent="0.25">
      <c r="A433" t="s">
        <v>673</v>
      </c>
      <c r="B433" t="s">
        <v>674</v>
      </c>
      <c r="C433">
        <v>2122019</v>
      </c>
      <c r="D433" s="11" t="s">
        <v>675</v>
      </c>
      <c r="E433" t="s">
        <v>58</v>
      </c>
      <c r="F433">
        <v>0</v>
      </c>
      <c r="G433">
        <v>0</v>
      </c>
      <c r="H433">
        <v>0</v>
      </c>
      <c r="I433">
        <v>0</v>
      </c>
      <c r="J433">
        <v>301474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17391</v>
      </c>
      <c r="R433">
        <v>22147</v>
      </c>
      <c r="S433">
        <v>0</v>
      </c>
      <c r="T433">
        <v>0</v>
      </c>
      <c r="U433">
        <v>0</v>
      </c>
    </row>
    <row r="434" spans="1:21" x14ac:dyDescent="0.25">
      <c r="A434" t="s">
        <v>676</v>
      </c>
      <c r="B434" t="s">
        <v>676</v>
      </c>
      <c r="C434">
        <v>1112029</v>
      </c>
      <c r="D434" s="11">
        <v>37683380135913</v>
      </c>
      <c r="E434" t="s">
        <v>51</v>
      </c>
      <c r="F434">
        <v>0</v>
      </c>
      <c r="G434">
        <v>0</v>
      </c>
      <c r="H434">
        <v>0</v>
      </c>
      <c r="I434">
        <v>0</v>
      </c>
      <c r="J434">
        <v>451920</v>
      </c>
      <c r="K434">
        <v>0</v>
      </c>
      <c r="L434">
        <v>1380</v>
      </c>
      <c r="M434">
        <v>0</v>
      </c>
      <c r="N434">
        <v>2854</v>
      </c>
      <c r="O434">
        <v>0</v>
      </c>
      <c r="P434">
        <v>0</v>
      </c>
      <c r="Q434">
        <v>197</v>
      </c>
      <c r="R434">
        <v>19019</v>
      </c>
      <c r="S434">
        <v>0</v>
      </c>
      <c r="T434">
        <v>0</v>
      </c>
      <c r="U434">
        <v>0</v>
      </c>
    </row>
    <row r="435" spans="1:21" x14ac:dyDescent="0.25">
      <c r="A435" t="s">
        <v>677</v>
      </c>
      <c r="B435" t="s">
        <v>677</v>
      </c>
      <c r="C435">
        <v>1213036</v>
      </c>
      <c r="D435" s="11">
        <v>1100170125567</v>
      </c>
      <c r="E435" t="s">
        <v>49</v>
      </c>
      <c r="F435">
        <v>0</v>
      </c>
      <c r="G435">
        <v>0</v>
      </c>
      <c r="H435">
        <v>0</v>
      </c>
      <c r="I435">
        <v>0</v>
      </c>
      <c r="J435">
        <v>297692</v>
      </c>
      <c r="K435">
        <v>0</v>
      </c>
      <c r="L435">
        <v>579</v>
      </c>
      <c r="M435">
        <v>0</v>
      </c>
      <c r="N435">
        <v>1820</v>
      </c>
      <c r="O435">
        <v>0</v>
      </c>
      <c r="P435">
        <v>0</v>
      </c>
      <c r="Q435">
        <v>0</v>
      </c>
      <c r="R435">
        <v>17180</v>
      </c>
      <c r="S435">
        <v>0</v>
      </c>
      <c r="T435">
        <v>0</v>
      </c>
      <c r="U435">
        <v>0</v>
      </c>
    </row>
    <row r="436" spans="1:21" x14ac:dyDescent="0.25">
      <c r="A436" t="s">
        <v>678</v>
      </c>
      <c r="B436" t="s">
        <v>679</v>
      </c>
      <c r="C436">
        <v>1516043</v>
      </c>
      <c r="D436" s="11">
        <v>19101990132605</v>
      </c>
      <c r="E436" t="s">
        <v>55</v>
      </c>
      <c r="F436">
        <v>0</v>
      </c>
      <c r="G436">
        <v>0</v>
      </c>
      <c r="H436">
        <v>0</v>
      </c>
      <c r="I436">
        <v>0</v>
      </c>
      <c r="J436">
        <v>144530</v>
      </c>
      <c r="K436">
        <v>0</v>
      </c>
      <c r="L436">
        <v>0</v>
      </c>
      <c r="M436">
        <v>0</v>
      </c>
      <c r="N436">
        <v>912</v>
      </c>
      <c r="O436">
        <v>0</v>
      </c>
      <c r="P436">
        <v>0</v>
      </c>
      <c r="Q436">
        <v>0</v>
      </c>
      <c r="R436">
        <v>6147</v>
      </c>
      <c r="S436">
        <v>0</v>
      </c>
      <c r="T436">
        <v>0</v>
      </c>
      <c r="U436">
        <v>0</v>
      </c>
    </row>
    <row r="437" spans="1:21" x14ac:dyDescent="0.25">
      <c r="A437" t="s">
        <v>680</v>
      </c>
      <c r="B437" t="s">
        <v>680</v>
      </c>
      <c r="C437">
        <v>1617048</v>
      </c>
      <c r="D437" s="11">
        <v>30664230131417</v>
      </c>
      <c r="E437" t="s">
        <v>96</v>
      </c>
      <c r="F437">
        <v>0</v>
      </c>
      <c r="G437">
        <v>0</v>
      </c>
      <c r="H437">
        <v>0</v>
      </c>
      <c r="I437">
        <v>0</v>
      </c>
      <c r="J437">
        <v>189693</v>
      </c>
      <c r="K437">
        <v>0</v>
      </c>
      <c r="L437">
        <v>0</v>
      </c>
      <c r="M437">
        <v>0</v>
      </c>
      <c r="N437">
        <v>1150</v>
      </c>
      <c r="O437">
        <v>0</v>
      </c>
      <c r="P437">
        <v>0</v>
      </c>
      <c r="Q437">
        <v>0</v>
      </c>
      <c r="R437">
        <v>16695</v>
      </c>
      <c r="S437">
        <v>0</v>
      </c>
      <c r="T437">
        <v>0</v>
      </c>
      <c r="U437">
        <v>0</v>
      </c>
    </row>
    <row r="438" spans="1:21" x14ac:dyDescent="0.25">
      <c r="A438" t="s">
        <v>681</v>
      </c>
      <c r="B438" t="s">
        <v>682</v>
      </c>
      <c r="C438">
        <v>2223003</v>
      </c>
      <c r="D438" s="11" t="s">
        <v>683</v>
      </c>
      <c r="E438" t="s">
        <v>69</v>
      </c>
      <c r="F438">
        <v>0</v>
      </c>
      <c r="G438">
        <v>0</v>
      </c>
      <c r="H438">
        <v>0</v>
      </c>
      <c r="I438">
        <v>0</v>
      </c>
      <c r="J438">
        <v>223479</v>
      </c>
      <c r="K438">
        <v>0</v>
      </c>
      <c r="L438">
        <v>0</v>
      </c>
      <c r="M438">
        <v>-1222</v>
      </c>
      <c r="N438">
        <v>0</v>
      </c>
      <c r="O438">
        <v>0</v>
      </c>
      <c r="P438">
        <v>0</v>
      </c>
      <c r="Q438">
        <v>0</v>
      </c>
      <c r="R438">
        <v>18240</v>
      </c>
      <c r="S438">
        <v>0</v>
      </c>
      <c r="T438">
        <v>0</v>
      </c>
      <c r="U438">
        <v>0</v>
      </c>
    </row>
    <row r="439" spans="1:21" x14ac:dyDescent="0.25">
      <c r="A439" t="s">
        <v>684</v>
      </c>
      <c r="B439" t="s">
        <v>682</v>
      </c>
      <c r="C439">
        <v>1819050</v>
      </c>
      <c r="D439" s="11">
        <v>30103060137000</v>
      </c>
      <c r="E439" t="s">
        <v>60</v>
      </c>
      <c r="F439">
        <v>0</v>
      </c>
      <c r="G439">
        <v>0</v>
      </c>
      <c r="H439">
        <v>0</v>
      </c>
      <c r="I439">
        <v>0</v>
      </c>
      <c r="J439">
        <v>241286</v>
      </c>
      <c r="K439">
        <v>0</v>
      </c>
      <c r="L439">
        <v>0</v>
      </c>
      <c r="M439">
        <v>0</v>
      </c>
      <c r="N439">
        <v>848</v>
      </c>
      <c r="O439">
        <v>0</v>
      </c>
      <c r="P439">
        <v>0</v>
      </c>
      <c r="Q439">
        <v>0</v>
      </c>
      <c r="R439">
        <v>22767</v>
      </c>
      <c r="S439">
        <v>0</v>
      </c>
      <c r="T439">
        <v>0</v>
      </c>
      <c r="U439">
        <v>0</v>
      </c>
    </row>
    <row r="440" spans="1:21" x14ac:dyDescent="0.25">
      <c r="A440" t="s">
        <v>685</v>
      </c>
      <c r="B440" t="s">
        <v>682</v>
      </c>
      <c r="C440">
        <v>1516045</v>
      </c>
      <c r="D440" s="11">
        <v>30103060132613</v>
      </c>
      <c r="E440" t="s">
        <v>55</v>
      </c>
      <c r="F440">
        <v>0</v>
      </c>
      <c r="G440">
        <v>0</v>
      </c>
      <c r="H440">
        <v>0</v>
      </c>
      <c r="I440">
        <v>0</v>
      </c>
      <c r="J440">
        <v>312142</v>
      </c>
      <c r="K440">
        <v>0</v>
      </c>
      <c r="L440">
        <v>0</v>
      </c>
      <c r="M440">
        <v>0</v>
      </c>
      <c r="N440">
        <v>1358</v>
      </c>
      <c r="O440">
        <v>0</v>
      </c>
      <c r="P440">
        <v>0</v>
      </c>
      <c r="Q440">
        <v>0</v>
      </c>
      <c r="R440">
        <v>22872</v>
      </c>
      <c r="S440">
        <v>0</v>
      </c>
      <c r="T440">
        <v>0</v>
      </c>
      <c r="U440">
        <v>0</v>
      </c>
    </row>
    <row r="441" spans="1:21" x14ac:dyDescent="0.25">
      <c r="A441" t="s">
        <v>686</v>
      </c>
      <c r="B441" t="s">
        <v>686</v>
      </c>
      <c r="C441">
        <v>1516046</v>
      </c>
      <c r="D441" s="11">
        <v>7616630130930</v>
      </c>
      <c r="E441" t="s">
        <v>55</v>
      </c>
      <c r="F441">
        <v>0</v>
      </c>
      <c r="G441">
        <v>0</v>
      </c>
      <c r="H441">
        <v>0</v>
      </c>
      <c r="I441">
        <v>0</v>
      </c>
      <c r="J441">
        <v>733756</v>
      </c>
      <c r="K441">
        <v>0</v>
      </c>
      <c r="L441">
        <v>322</v>
      </c>
      <c r="M441">
        <v>0</v>
      </c>
      <c r="N441">
        <v>4188</v>
      </c>
      <c r="O441">
        <v>0</v>
      </c>
      <c r="P441">
        <v>0</v>
      </c>
      <c r="Q441">
        <v>0</v>
      </c>
      <c r="R441">
        <v>53795</v>
      </c>
      <c r="S441">
        <v>0</v>
      </c>
      <c r="T441">
        <v>0</v>
      </c>
      <c r="U441">
        <v>0</v>
      </c>
    </row>
    <row r="442" spans="1:21" x14ac:dyDescent="0.25">
      <c r="A442" t="s">
        <v>687</v>
      </c>
      <c r="B442" t="s">
        <v>688</v>
      </c>
      <c r="C442">
        <v>1314031</v>
      </c>
      <c r="D442" s="11">
        <v>34752830108860</v>
      </c>
      <c r="E442" t="s">
        <v>131</v>
      </c>
      <c r="F442">
        <v>0</v>
      </c>
      <c r="G442">
        <v>0</v>
      </c>
      <c r="H442">
        <v>0</v>
      </c>
      <c r="I442">
        <v>0</v>
      </c>
      <c r="J442">
        <v>918353</v>
      </c>
      <c r="K442">
        <v>0</v>
      </c>
      <c r="L442">
        <v>0</v>
      </c>
      <c r="M442">
        <v>0</v>
      </c>
      <c r="N442">
        <v>4700</v>
      </c>
      <c r="O442">
        <v>0</v>
      </c>
      <c r="P442">
        <v>0</v>
      </c>
      <c r="Q442">
        <v>0</v>
      </c>
      <c r="R442">
        <v>86624</v>
      </c>
      <c r="S442">
        <v>0</v>
      </c>
      <c r="T442">
        <v>0</v>
      </c>
      <c r="U442">
        <v>0</v>
      </c>
    </row>
    <row r="443" spans="1:21" x14ac:dyDescent="0.25">
      <c r="A443" t="s">
        <v>689</v>
      </c>
      <c r="B443" t="s">
        <v>689</v>
      </c>
      <c r="C443">
        <v>2122018</v>
      </c>
      <c r="D443" s="11" t="s">
        <v>690</v>
      </c>
      <c r="E443" t="s">
        <v>58</v>
      </c>
      <c r="F443">
        <v>0</v>
      </c>
      <c r="G443">
        <v>0</v>
      </c>
      <c r="H443">
        <v>0</v>
      </c>
      <c r="I443">
        <v>0</v>
      </c>
      <c r="J443">
        <v>100513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7511</v>
      </c>
      <c r="S443">
        <v>0</v>
      </c>
      <c r="T443">
        <v>0</v>
      </c>
      <c r="U443">
        <v>0</v>
      </c>
    </row>
    <row r="444" spans="1:21" x14ac:dyDescent="0.25">
      <c r="A444" t="s">
        <v>691</v>
      </c>
      <c r="B444" t="s">
        <v>692</v>
      </c>
      <c r="C444">
        <v>1920020</v>
      </c>
      <c r="D444" s="11">
        <v>1612590106906</v>
      </c>
      <c r="E444" t="s">
        <v>155</v>
      </c>
      <c r="F444">
        <v>0</v>
      </c>
      <c r="G444">
        <v>0</v>
      </c>
      <c r="H444">
        <v>0</v>
      </c>
      <c r="I444">
        <v>0</v>
      </c>
      <c r="J444">
        <v>239715</v>
      </c>
      <c r="K444">
        <v>0</v>
      </c>
      <c r="L444">
        <v>0</v>
      </c>
      <c r="M444">
        <v>0</v>
      </c>
      <c r="N444">
        <v>1437</v>
      </c>
      <c r="O444">
        <v>0</v>
      </c>
      <c r="P444">
        <v>0</v>
      </c>
      <c r="Q444">
        <v>0</v>
      </c>
      <c r="R444">
        <v>17698</v>
      </c>
      <c r="S444">
        <v>0</v>
      </c>
      <c r="T444">
        <v>0</v>
      </c>
      <c r="U444">
        <v>0</v>
      </c>
    </row>
    <row r="445" spans="1:21" x14ac:dyDescent="0.25">
      <c r="A445" t="s">
        <v>693</v>
      </c>
      <c r="B445" t="s">
        <v>693</v>
      </c>
      <c r="C445">
        <v>1617013</v>
      </c>
      <c r="D445" s="11">
        <v>49709530105866</v>
      </c>
      <c r="E445" t="s">
        <v>96</v>
      </c>
      <c r="F445">
        <v>0</v>
      </c>
      <c r="G445">
        <v>0</v>
      </c>
      <c r="H445">
        <v>0</v>
      </c>
      <c r="I445">
        <v>0</v>
      </c>
      <c r="J445">
        <v>189673</v>
      </c>
      <c r="K445">
        <v>0</v>
      </c>
      <c r="L445">
        <v>0</v>
      </c>
      <c r="M445">
        <v>0</v>
      </c>
      <c r="N445">
        <v>1198</v>
      </c>
      <c r="O445">
        <v>0</v>
      </c>
      <c r="P445">
        <v>0</v>
      </c>
      <c r="Q445">
        <v>0</v>
      </c>
      <c r="R445">
        <v>14745</v>
      </c>
      <c r="S445">
        <v>0</v>
      </c>
      <c r="T445">
        <v>0</v>
      </c>
      <c r="U445">
        <v>0</v>
      </c>
    </row>
    <row r="446" spans="1:21" x14ac:dyDescent="0.25">
      <c r="A446" t="s">
        <v>694</v>
      </c>
      <c r="B446" t="s">
        <v>694</v>
      </c>
      <c r="C446">
        <v>1617058</v>
      </c>
      <c r="D446" s="11">
        <v>10625470135103</v>
      </c>
      <c r="E446" t="s">
        <v>96</v>
      </c>
      <c r="F446">
        <v>0</v>
      </c>
      <c r="G446">
        <v>0</v>
      </c>
      <c r="H446">
        <v>0</v>
      </c>
      <c r="I446">
        <v>0</v>
      </c>
      <c r="J446">
        <v>1931846</v>
      </c>
      <c r="K446">
        <v>0</v>
      </c>
      <c r="L446">
        <v>0</v>
      </c>
      <c r="M446">
        <v>0</v>
      </c>
      <c r="N446">
        <v>11028</v>
      </c>
      <c r="O446">
        <v>0</v>
      </c>
      <c r="P446">
        <v>0</v>
      </c>
      <c r="Q446">
        <v>0</v>
      </c>
      <c r="R446">
        <v>141658</v>
      </c>
      <c r="S446">
        <v>0</v>
      </c>
      <c r="T446">
        <v>0</v>
      </c>
      <c r="U446">
        <v>0</v>
      </c>
    </row>
    <row r="447" spans="1:21" x14ac:dyDescent="0.25">
      <c r="A447" t="s">
        <v>695</v>
      </c>
      <c r="B447" t="s">
        <v>695</v>
      </c>
      <c r="C447">
        <v>1112030</v>
      </c>
      <c r="D447" s="11">
        <v>1100170124172</v>
      </c>
      <c r="E447" t="s">
        <v>51</v>
      </c>
      <c r="F447">
        <v>0</v>
      </c>
      <c r="G447">
        <v>0</v>
      </c>
      <c r="H447">
        <v>0</v>
      </c>
      <c r="I447">
        <v>0</v>
      </c>
      <c r="J447">
        <v>589933</v>
      </c>
      <c r="K447">
        <v>0</v>
      </c>
      <c r="L447">
        <v>16452</v>
      </c>
      <c r="M447">
        <v>0</v>
      </c>
      <c r="N447">
        <v>2386</v>
      </c>
      <c r="O447">
        <v>0</v>
      </c>
      <c r="P447">
        <v>0</v>
      </c>
      <c r="Q447">
        <v>0</v>
      </c>
      <c r="R447">
        <v>43233</v>
      </c>
      <c r="S447">
        <v>0</v>
      </c>
      <c r="T447">
        <v>0</v>
      </c>
      <c r="U447">
        <v>0</v>
      </c>
    </row>
    <row r="448" spans="1:21" x14ac:dyDescent="0.25">
      <c r="A448" t="s">
        <v>696</v>
      </c>
      <c r="B448" t="s">
        <v>697</v>
      </c>
      <c r="C448">
        <v>2021037</v>
      </c>
      <c r="D448" s="11" t="s">
        <v>698</v>
      </c>
      <c r="E448" t="s">
        <v>125</v>
      </c>
      <c r="F448">
        <v>0</v>
      </c>
      <c r="G448">
        <v>0</v>
      </c>
      <c r="H448">
        <v>0</v>
      </c>
      <c r="I448">
        <v>0</v>
      </c>
      <c r="J448">
        <v>215174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19723</v>
      </c>
      <c r="S448">
        <v>0</v>
      </c>
      <c r="T448">
        <v>0</v>
      </c>
      <c r="U448">
        <v>0</v>
      </c>
    </row>
    <row r="449" spans="14:19" x14ac:dyDescent="0.25">
      <c r="N449">
        <v>990479</v>
      </c>
      <c r="R449">
        <v>15384340</v>
      </c>
      <c r="S449">
        <v>0</v>
      </c>
    </row>
  </sheetData>
  <sheetProtection algorithmName="SHA-512" hashValue="oeW5IoUXsbRpAC3sgtyzCfqlmQmtf+iLW5dZZZz+OSTX6gP1ctFDMKyO1epR4y+THdvZEee7PrFAIIvXCRfQCg==" saltValue="9YB4C/2+wC0jMS0WcCZSUw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430AC-7AAF-47D3-BD08-817564CE5661}">
  <dimension ref="A1:K448"/>
  <sheetViews>
    <sheetView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B26" sqref="B26"/>
    </sheetView>
  </sheetViews>
  <sheetFormatPr defaultRowHeight="15" x14ac:dyDescent="0.25"/>
  <cols>
    <col min="1" max="1" width="49.5703125" customWidth="1"/>
    <col min="2" max="2" width="35.42578125" customWidth="1"/>
    <col min="3" max="3" width="8.7109375" bestFit="1" customWidth="1"/>
    <col min="4" max="4" width="16.5703125" bestFit="1" customWidth="1"/>
    <col min="5" max="5" width="12.7109375" bestFit="1" customWidth="1"/>
    <col min="6" max="6" width="11.5703125" hidden="1" customWidth="1"/>
    <col min="7" max="7" width="12.85546875" hidden="1" customWidth="1"/>
    <col min="8" max="8" width="9" hidden="1" customWidth="1"/>
    <col min="9" max="9" width="12.85546875" hidden="1" customWidth="1"/>
    <col min="10" max="10" width="9" bestFit="1" customWidth="1"/>
    <col min="11" max="11" width="12.85546875" bestFit="1" customWidth="1"/>
  </cols>
  <sheetData>
    <row r="1" spans="1:11" x14ac:dyDescent="0.2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</row>
    <row r="2" spans="1:11" ht="25.5" x14ac:dyDescent="0.25">
      <c r="A2" t="s">
        <v>43</v>
      </c>
      <c r="B2" t="s">
        <v>44</v>
      </c>
      <c r="C2" t="s">
        <v>45</v>
      </c>
      <c r="D2" t="s">
        <v>3</v>
      </c>
      <c r="E2" t="s">
        <v>4</v>
      </c>
      <c r="F2" s="10" t="s">
        <v>711</v>
      </c>
      <c r="G2" s="10" t="s">
        <v>699</v>
      </c>
      <c r="H2" s="9" t="s">
        <v>712</v>
      </c>
      <c r="I2" s="9" t="s">
        <v>699</v>
      </c>
      <c r="J2" s="9" t="s">
        <v>713</v>
      </c>
      <c r="K2" s="9" t="s">
        <v>699</v>
      </c>
    </row>
    <row r="3" spans="1:11" x14ac:dyDescent="0.25">
      <c r="A3" t="s">
        <v>47</v>
      </c>
      <c r="B3" t="s">
        <v>48</v>
      </c>
      <c r="C3">
        <v>1213001</v>
      </c>
      <c r="D3" s="11">
        <v>43694270125617</v>
      </c>
      <c r="E3" t="s">
        <v>49</v>
      </c>
      <c r="F3" t="s">
        <v>721</v>
      </c>
      <c r="G3" t="s">
        <v>41</v>
      </c>
      <c r="H3" t="s">
        <v>721</v>
      </c>
      <c r="I3" t="s">
        <v>41</v>
      </c>
      <c r="J3" t="s">
        <v>721</v>
      </c>
      <c r="K3" t="s">
        <v>41</v>
      </c>
    </row>
    <row r="4" spans="1:11" x14ac:dyDescent="0.25">
      <c r="A4" t="s">
        <v>50</v>
      </c>
      <c r="B4" t="s">
        <v>48</v>
      </c>
      <c r="C4">
        <v>1112002</v>
      </c>
      <c r="D4" s="11">
        <v>43104390116814</v>
      </c>
      <c r="E4" t="s">
        <v>51</v>
      </c>
      <c r="F4" t="s">
        <v>710</v>
      </c>
      <c r="G4" t="s">
        <v>41</v>
      </c>
      <c r="H4" t="s">
        <v>710</v>
      </c>
      <c r="I4" t="s">
        <v>41</v>
      </c>
      <c r="J4" t="s">
        <v>710</v>
      </c>
      <c r="K4" t="s">
        <v>41</v>
      </c>
    </row>
    <row r="5" spans="1:11" x14ac:dyDescent="0.25">
      <c r="A5" t="s">
        <v>52</v>
      </c>
      <c r="B5" t="s">
        <v>48</v>
      </c>
      <c r="C5">
        <v>1415007</v>
      </c>
      <c r="D5" s="11">
        <v>43694500129247</v>
      </c>
      <c r="E5" t="s">
        <v>53</v>
      </c>
      <c r="F5" t="s">
        <v>721</v>
      </c>
      <c r="G5" t="s">
        <v>41</v>
      </c>
      <c r="H5" t="s">
        <v>721</v>
      </c>
      <c r="I5" t="s">
        <v>36</v>
      </c>
      <c r="J5" t="s">
        <v>721</v>
      </c>
      <c r="K5" t="s">
        <v>41</v>
      </c>
    </row>
    <row r="6" spans="1:11" x14ac:dyDescent="0.25">
      <c r="A6" t="s">
        <v>54</v>
      </c>
      <c r="B6" t="s">
        <v>48</v>
      </c>
      <c r="C6">
        <v>1516006</v>
      </c>
      <c r="D6" s="11">
        <v>43696660131656</v>
      </c>
      <c r="E6" t="s">
        <v>55</v>
      </c>
      <c r="F6" t="s">
        <v>721</v>
      </c>
      <c r="G6" t="s">
        <v>41</v>
      </c>
      <c r="H6" t="s">
        <v>721</v>
      </c>
      <c r="I6" t="s">
        <v>41</v>
      </c>
      <c r="J6" t="s">
        <v>721</v>
      </c>
      <c r="K6" t="s">
        <v>41</v>
      </c>
    </row>
    <row r="7" spans="1:11" x14ac:dyDescent="0.25">
      <c r="A7" t="s">
        <v>56</v>
      </c>
      <c r="B7" t="s">
        <v>57</v>
      </c>
      <c r="C7">
        <v>2122003</v>
      </c>
      <c r="D7" s="11">
        <v>4614240141085</v>
      </c>
      <c r="E7" t="s">
        <v>58</v>
      </c>
      <c r="F7" t="s">
        <v>710</v>
      </c>
      <c r="G7" t="s">
        <v>41</v>
      </c>
      <c r="H7" t="s">
        <v>710</v>
      </c>
      <c r="I7" t="s">
        <v>41</v>
      </c>
      <c r="J7" t="s">
        <v>710</v>
      </c>
      <c r="K7" t="s">
        <v>41</v>
      </c>
    </row>
    <row r="8" spans="1:11" x14ac:dyDescent="0.25">
      <c r="A8" t="s">
        <v>59</v>
      </c>
      <c r="B8" t="s">
        <v>57</v>
      </c>
      <c r="C8">
        <v>1819066</v>
      </c>
      <c r="D8" s="11">
        <v>461510110338</v>
      </c>
      <c r="E8" t="s">
        <v>60</v>
      </c>
      <c r="F8" t="s">
        <v>710</v>
      </c>
      <c r="G8" t="s">
        <v>41</v>
      </c>
      <c r="H8" t="s">
        <v>710</v>
      </c>
      <c r="I8" t="s">
        <v>41</v>
      </c>
      <c r="J8" t="s">
        <v>710</v>
      </c>
      <c r="K8" t="s">
        <v>41</v>
      </c>
    </row>
    <row r="9" spans="1:11" x14ac:dyDescent="0.25">
      <c r="A9" t="s">
        <v>61</v>
      </c>
      <c r="B9" t="s">
        <v>62</v>
      </c>
      <c r="C9">
        <v>2122015</v>
      </c>
      <c r="D9" s="11" t="s">
        <v>63</v>
      </c>
      <c r="E9" t="s">
        <v>58</v>
      </c>
      <c r="F9" t="s">
        <v>710</v>
      </c>
      <c r="G9" t="s">
        <v>41</v>
      </c>
      <c r="H9" t="s">
        <v>710</v>
      </c>
      <c r="I9" t="s">
        <v>41</v>
      </c>
      <c r="J9" t="s">
        <v>710</v>
      </c>
      <c r="K9" t="s">
        <v>41</v>
      </c>
    </row>
    <row r="10" spans="1:11" x14ac:dyDescent="0.25">
      <c r="A10" t="s">
        <v>64</v>
      </c>
      <c r="B10" t="s">
        <v>62</v>
      </c>
      <c r="C10">
        <v>2122016</v>
      </c>
      <c r="D10" s="11" t="s">
        <v>65</v>
      </c>
      <c r="E10" t="s">
        <v>58</v>
      </c>
      <c r="F10" t="s">
        <v>710</v>
      </c>
      <c r="G10" t="s">
        <v>41</v>
      </c>
      <c r="H10" t="s">
        <v>710</v>
      </c>
      <c r="I10" t="s">
        <v>41</v>
      </c>
      <c r="J10" t="s">
        <v>710</v>
      </c>
      <c r="K10" t="s">
        <v>41</v>
      </c>
    </row>
    <row r="11" spans="1:11" x14ac:dyDescent="0.25">
      <c r="A11" t="s">
        <v>66</v>
      </c>
      <c r="B11" t="s">
        <v>67</v>
      </c>
      <c r="C11">
        <v>2223004</v>
      </c>
      <c r="D11" s="11" t="s">
        <v>68</v>
      </c>
      <c r="E11" t="s">
        <v>69</v>
      </c>
      <c r="F11" t="s">
        <v>710</v>
      </c>
      <c r="G11" t="s">
        <v>41</v>
      </c>
      <c r="H11" t="s">
        <v>710</v>
      </c>
      <c r="I11" t="s">
        <v>41</v>
      </c>
      <c r="J11" t="s">
        <v>710</v>
      </c>
      <c r="K11" t="s">
        <v>41</v>
      </c>
    </row>
    <row r="12" spans="1:11" x14ac:dyDescent="0.25">
      <c r="A12" t="s">
        <v>70</v>
      </c>
      <c r="B12" t="s">
        <v>67</v>
      </c>
      <c r="C12">
        <v>2223006</v>
      </c>
      <c r="D12" s="11" t="s">
        <v>71</v>
      </c>
      <c r="E12" t="s">
        <v>69</v>
      </c>
      <c r="F12" t="s">
        <v>710</v>
      </c>
      <c r="G12" t="s">
        <v>41</v>
      </c>
      <c r="H12" t="s">
        <v>710</v>
      </c>
      <c r="I12" t="s">
        <v>41</v>
      </c>
      <c r="J12" t="s">
        <v>710</v>
      </c>
      <c r="K12" t="s">
        <v>41</v>
      </c>
    </row>
    <row r="13" spans="1:11" x14ac:dyDescent="0.25">
      <c r="A13" t="s">
        <v>72</v>
      </c>
      <c r="B13" t="s">
        <v>67</v>
      </c>
      <c r="C13">
        <v>2223005</v>
      </c>
      <c r="D13" s="11" t="s">
        <v>73</v>
      </c>
      <c r="E13" t="s">
        <v>69</v>
      </c>
      <c r="F13" t="s">
        <v>710</v>
      </c>
      <c r="G13" t="s">
        <v>41</v>
      </c>
      <c r="H13" t="s">
        <v>710</v>
      </c>
      <c r="I13" t="s">
        <v>41</v>
      </c>
      <c r="J13" t="s">
        <v>710</v>
      </c>
      <c r="K13" t="s">
        <v>41</v>
      </c>
    </row>
    <row r="14" spans="1:11" x14ac:dyDescent="0.25">
      <c r="A14" t="s">
        <v>74</v>
      </c>
      <c r="B14" t="s">
        <v>75</v>
      </c>
      <c r="C14">
        <v>1011001</v>
      </c>
      <c r="D14" s="11">
        <v>37683380111898</v>
      </c>
      <c r="E14" t="s">
        <v>76</v>
      </c>
      <c r="F14" t="s">
        <v>710</v>
      </c>
      <c r="G14" t="s">
        <v>41</v>
      </c>
      <c r="H14" t="s">
        <v>710</v>
      </c>
      <c r="I14" t="s">
        <v>41</v>
      </c>
      <c r="J14" t="s">
        <v>721</v>
      </c>
      <c r="K14" t="s">
        <v>41</v>
      </c>
    </row>
    <row r="15" spans="1:11" x14ac:dyDescent="0.25">
      <c r="A15" t="s">
        <v>77</v>
      </c>
      <c r="B15" t="s">
        <v>78</v>
      </c>
      <c r="C15">
        <v>2122010</v>
      </c>
      <c r="D15" s="11" t="s">
        <v>79</v>
      </c>
      <c r="E15" t="s">
        <v>58</v>
      </c>
      <c r="F15" t="s">
        <v>710</v>
      </c>
      <c r="G15" t="s">
        <v>41</v>
      </c>
      <c r="H15" t="s">
        <v>710</v>
      </c>
      <c r="I15" t="s">
        <v>41</v>
      </c>
      <c r="J15" t="s">
        <v>710</v>
      </c>
      <c r="K15" t="s">
        <v>41</v>
      </c>
    </row>
    <row r="16" spans="1:11" x14ac:dyDescent="0.25">
      <c r="A16" t="s">
        <v>80</v>
      </c>
      <c r="B16" t="s">
        <v>78</v>
      </c>
      <c r="C16">
        <v>2122011</v>
      </c>
      <c r="D16" s="11" t="s">
        <v>81</v>
      </c>
      <c r="E16" t="s">
        <v>58</v>
      </c>
      <c r="F16" t="s">
        <v>710</v>
      </c>
      <c r="G16" t="s">
        <v>41</v>
      </c>
      <c r="H16" t="s">
        <v>710</v>
      </c>
      <c r="I16" t="s">
        <v>41</v>
      </c>
      <c r="J16" t="s">
        <v>710</v>
      </c>
      <c r="K16" t="s">
        <v>41</v>
      </c>
    </row>
    <row r="17" spans="1:11" x14ac:dyDescent="0.25">
      <c r="A17" t="s">
        <v>82</v>
      </c>
      <c r="B17" t="s">
        <v>82</v>
      </c>
      <c r="C17">
        <v>1718025</v>
      </c>
      <c r="D17" s="11">
        <v>19101990135368</v>
      </c>
      <c r="E17" t="s">
        <v>83</v>
      </c>
      <c r="F17" t="s">
        <v>710</v>
      </c>
      <c r="G17" t="s">
        <v>41</v>
      </c>
      <c r="H17" t="s">
        <v>710</v>
      </c>
      <c r="I17" t="s">
        <v>41</v>
      </c>
      <c r="J17" t="s">
        <v>710</v>
      </c>
      <c r="K17" t="s">
        <v>41</v>
      </c>
    </row>
    <row r="18" spans="1:11" x14ac:dyDescent="0.25">
      <c r="A18" t="s">
        <v>84</v>
      </c>
      <c r="B18" t="s">
        <v>85</v>
      </c>
      <c r="C18">
        <v>1516007</v>
      </c>
      <c r="D18" s="11">
        <v>43694270132274</v>
      </c>
      <c r="E18" t="s">
        <v>55</v>
      </c>
      <c r="F18" t="s">
        <v>710</v>
      </c>
      <c r="G18" t="s">
        <v>41</v>
      </c>
      <c r="H18" t="s">
        <v>721</v>
      </c>
      <c r="I18" t="s">
        <v>41</v>
      </c>
      <c r="J18" t="s">
        <v>721</v>
      </c>
      <c r="K18" t="s">
        <v>41</v>
      </c>
    </row>
    <row r="19" spans="1:11" x14ac:dyDescent="0.25">
      <c r="A19" t="s">
        <v>86</v>
      </c>
      <c r="B19" t="s">
        <v>85</v>
      </c>
      <c r="C19">
        <v>1213002</v>
      </c>
      <c r="D19" s="11">
        <v>43693690125526</v>
      </c>
      <c r="E19" t="s">
        <v>49</v>
      </c>
      <c r="F19" t="s">
        <v>710</v>
      </c>
      <c r="G19" t="s">
        <v>41</v>
      </c>
      <c r="H19" t="s">
        <v>710</v>
      </c>
      <c r="I19" t="s">
        <v>41</v>
      </c>
      <c r="J19" t="s">
        <v>710</v>
      </c>
      <c r="K19" t="s">
        <v>41</v>
      </c>
    </row>
    <row r="20" spans="1:11" x14ac:dyDescent="0.25">
      <c r="A20" t="s">
        <v>87</v>
      </c>
      <c r="B20" t="s">
        <v>85</v>
      </c>
      <c r="C20">
        <v>1415008</v>
      </c>
      <c r="D20" s="11">
        <v>43104390129213</v>
      </c>
      <c r="E20" t="s">
        <v>53</v>
      </c>
      <c r="F20" t="s">
        <v>710</v>
      </c>
      <c r="G20" t="s">
        <v>41</v>
      </c>
      <c r="H20" t="s">
        <v>710</v>
      </c>
      <c r="I20" t="s">
        <v>41</v>
      </c>
      <c r="J20" t="s">
        <v>710</v>
      </c>
      <c r="K20" t="s">
        <v>41</v>
      </c>
    </row>
    <row r="21" spans="1:11" x14ac:dyDescent="0.25">
      <c r="A21" t="s">
        <v>88</v>
      </c>
      <c r="B21" t="s">
        <v>85</v>
      </c>
      <c r="C21">
        <v>1718007</v>
      </c>
      <c r="D21" s="11">
        <v>43694500121483</v>
      </c>
      <c r="E21" t="s">
        <v>83</v>
      </c>
      <c r="F21" t="s">
        <v>710</v>
      </c>
      <c r="G21" t="s">
        <v>41</v>
      </c>
      <c r="H21" t="s">
        <v>710</v>
      </c>
      <c r="I21" t="s">
        <v>41</v>
      </c>
      <c r="J21" t="s">
        <v>710</v>
      </c>
      <c r="K21" t="s">
        <v>41</v>
      </c>
    </row>
    <row r="22" spans="1:11" x14ac:dyDescent="0.25">
      <c r="A22" t="s">
        <v>89</v>
      </c>
      <c r="B22" t="s">
        <v>89</v>
      </c>
      <c r="C22">
        <v>2122012</v>
      </c>
      <c r="D22" s="11" t="s">
        <v>90</v>
      </c>
      <c r="E22" t="s">
        <v>58</v>
      </c>
      <c r="F22" t="s">
        <v>710</v>
      </c>
      <c r="G22" t="s">
        <v>41</v>
      </c>
      <c r="H22" t="s">
        <v>710</v>
      </c>
      <c r="I22" t="s">
        <v>41</v>
      </c>
      <c r="J22" t="s">
        <v>710</v>
      </c>
      <c r="K22" t="s">
        <v>41</v>
      </c>
    </row>
    <row r="23" spans="1:11" x14ac:dyDescent="0.25">
      <c r="A23" t="s">
        <v>91</v>
      </c>
      <c r="B23" t="s">
        <v>92</v>
      </c>
      <c r="C23">
        <v>809001</v>
      </c>
      <c r="D23" s="11">
        <v>37683383731395</v>
      </c>
      <c r="E23" t="s">
        <v>93</v>
      </c>
      <c r="F23" t="s">
        <v>710</v>
      </c>
      <c r="G23" t="s">
        <v>41</v>
      </c>
      <c r="H23" t="s">
        <v>710</v>
      </c>
      <c r="I23" t="s">
        <v>41</v>
      </c>
      <c r="J23" t="s">
        <v>710</v>
      </c>
      <c r="K23" t="s">
        <v>41</v>
      </c>
    </row>
    <row r="24" spans="1:11" x14ac:dyDescent="0.25">
      <c r="A24" t="s">
        <v>94</v>
      </c>
      <c r="B24" t="s">
        <v>92</v>
      </c>
      <c r="C24">
        <v>1819032</v>
      </c>
      <c r="D24" s="11">
        <v>37681060137034</v>
      </c>
      <c r="E24" t="s">
        <v>60</v>
      </c>
      <c r="F24" t="s">
        <v>710</v>
      </c>
      <c r="G24" t="s">
        <v>41</v>
      </c>
      <c r="H24" t="s">
        <v>721</v>
      </c>
      <c r="I24" t="s">
        <v>41</v>
      </c>
      <c r="J24" t="s">
        <v>721</v>
      </c>
      <c r="K24" t="s">
        <v>41</v>
      </c>
    </row>
    <row r="25" spans="1:11" x14ac:dyDescent="0.25">
      <c r="A25" t="s">
        <v>95</v>
      </c>
      <c r="B25" t="s">
        <v>92</v>
      </c>
      <c r="C25">
        <v>1617057</v>
      </c>
      <c r="D25" s="11">
        <v>37770320134577</v>
      </c>
      <c r="E25" t="s">
        <v>96</v>
      </c>
      <c r="F25" t="s">
        <v>710</v>
      </c>
      <c r="G25" t="s">
        <v>41</v>
      </c>
      <c r="H25" t="s">
        <v>710</v>
      </c>
      <c r="I25" t="s">
        <v>41</v>
      </c>
      <c r="J25" t="s">
        <v>721</v>
      </c>
      <c r="K25" t="s">
        <v>41</v>
      </c>
    </row>
    <row r="26" spans="1:11" x14ac:dyDescent="0.25">
      <c r="A26" t="s">
        <v>97</v>
      </c>
      <c r="B26" t="s">
        <v>92</v>
      </c>
      <c r="C26">
        <v>2122008</v>
      </c>
      <c r="D26" s="11" t="s">
        <v>98</v>
      </c>
      <c r="E26" t="s">
        <v>58</v>
      </c>
      <c r="F26" t="s">
        <v>710</v>
      </c>
      <c r="G26" t="s">
        <v>41</v>
      </c>
      <c r="H26" t="s">
        <v>710</v>
      </c>
      <c r="I26" t="s">
        <v>41</v>
      </c>
      <c r="J26" t="s">
        <v>710</v>
      </c>
      <c r="K26" t="s">
        <v>41</v>
      </c>
    </row>
    <row r="27" spans="1:11" x14ac:dyDescent="0.25">
      <c r="A27" t="s">
        <v>99</v>
      </c>
      <c r="B27" t="s">
        <v>92</v>
      </c>
      <c r="C27">
        <v>809002</v>
      </c>
      <c r="D27" s="11">
        <v>37683383730959</v>
      </c>
      <c r="E27" t="s">
        <v>93</v>
      </c>
      <c r="F27" t="s">
        <v>710</v>
      </c>
      <c r="G27" t="s">
        <v>41</v>
      </c>
      <c r="H27" t="s">
        <v>710</v>
      </c>
      <c r="I27" t="s">
        <v>41</v>
      </c>
      <c r="J27" t="s">
        <v>710</v>
      </c>
      <c r="K27" t="s">
        <v>41</v>
      </c>
    </row>
    <row r="28" spans="1:11" x14ac:dyDescent="0.25">
      <c r="A28" t="s">
        <v>100</v>
      </c>
      <c r="B28" t="s">
        <v>92</v>
      </c>
      <c r="C28">
        <v>1718014</v>
      </c>
      <c r="D28" s="11">
        <v>37770990136077</v>
      </c>
      <c r="E28" t="s">
        <v>83</v>
      </c>
      <c r="F28" t="s">
        <v>710</v>
      </c>
      <c r="G28" t="s">
        <v>41</v>
      </c>
      <c r="H28" t="s">
        <v>710</v>
      </c>
      <c r="I28" t="s">
        <v>41</v>
      </c>
      <c r="J28" t="s">
        <v>710</v>
      </c>
      <c r="K28" t="s">
        <v>41</v>
      </c>
    </row>
    <row r="29" spans="1:11" x14ac:dyDescent="0.25">
      <c r="A29" t="s">
        <v>101</v>
      </c>
      <c r="B29" t="s">
        <v>92</v>
      </c>
      <c r="C29">
        <v>910001</v>
      </c>
      <c r="D29" s="11">
        <v>36750440114389</v>
      </c>
      <c r="E29" t="s">
        <v>102</v>
      </c>
      <c r="F29" t="s">
        <v>710</v>
      </c>
      <c r="G29" t="s">
        <v>41</v>
      </c>
      <c r="H29" t="s">
        <v>710</v>
      </c>
      <c r="I29" t="s">
        <v>41</v>
      </c>
      <c r="J29" t="s">
        <v>710</v>
      </c>
      <c r="K29" t="s">
        <v>41</v>
      </c>
    </row>
    <row r="30" spans="1:11" x14ac:dyDescent="0.25">
      <c r="A30" t="s">
        <v>103</v>
      </c>
      <c r="B30" t="s">
        <v>92</v>
      </c>
      <c r="C30">
        <v>1718017</v>
      </c>
      <c r="D30" s="11">
        <v>37771070136473</v>
      </c>
      <c r="E30" t="s">
        <v>83</v>
      </c>
      <c r="F30" t="s">
        <v>710</v>
      </c>
      <c r="G30" t="s">
        <v>41</v>
      </c>
      <c r="H30" t="s">
        <v>710</v>
      </c>
      <c r="I30" t="s">
        <v>41</v>
      </c>
      <c r="J30" t="s">
        <v>721</v>
      </c>
      <c r="K30" t="s">
        <v>41</v>
      </c>
    </row>
    <row r="31" spans="1:11" x14ac:dyDescent="0.25">
      <c r="A31" t="s">
        <v>104</v>
      </c>
      <c r="B31" t="s">
        <v>104</v>
      </c>
      <c r="C31">
        <v>1516008</v>
      </c>
      <c r="D31" s="11">
        <v>37683380136663</v>
      </c>
      <c r="E31" t="s">
        <v>55</v>
      </c>
      <c r="F31" t="s">
        <v>710</v>
      </c>
      <c r="G31" t="s">
        <v>41</v>
      </c>
      <c r="H31" t="s">
        <v>710</v>
      </c>
      <c r="I31" t="s">
        <v>41</v>
      </c>
      <c r="J31" t="s">
        <v>710</v>
      </c>
      <c r="K31" t="s">
        <v>41</v>
      </c>
    </row>
    <row r="32" spans="1:11" x14ac:dyDescent="0.25">
      <c r="A32" t="s">
        <v>105</v>
      </c>
      <c r="B32" t="s">
        <v>106</v>
      </c>
      <c r="C32">
        <v>1516009</v>
      </c>
      <c r="D32" s="11">
        <v>1612590129635</v>
      </c>
      <c r="E32" t="s">
        <v>55</v>
      </c>
      <c r="F32" t="s">
        <v>710</v>
      </c>
      <c r="G32" t="s">
        <v>41</v>
      </c>
      <c r="H32" t="s">
        <v>710</v>
      </c>
      <c r="I32" t="s">
        <v>41</v>
      </c>
      <c r="J32" t="s">
        <v>710</v>
      </c>
      <c r="K32" t="s">
        <v>41</v>
      </c>
    </row>
    <row r="33" spans="1:11" x14ac:dyDescent="0.25">
      <c r="A33" t="s">
        <v>107</v>
      </c>
      <c r="B33" t="s">
        <v>106</v>
      </c>
      <c r="C33">
        <v>1617025</v>
      </c>
      <c r="D33" s="11">
        <v>7617960132233</v>
      </c>
      <c r="E33" t="s">
        <v>96</v>
      </c>
      <c r="F33" t="s">
        <v>710</v>
      </c>
      <c r="G33" t="s">
        <v>41</v>
      </c>
      <c r="H33" t="s">
        <v>710</v>
      </c>
      <c r="I33" t="s">
        <v>41</v>
      </c>
      <c r="J33" t="s">
        <v>710</v>
      </c>
      <c r="K33" t="s">
        <v>41</v>
      </c>
    </row>
    <row r="34" spans="1:11" x14ac:dyDescent="0.25">
      <c r="A34" t="s">
        <v>108</v>
      </c>
      <c r="B34" t="s">
        <v>106</v>
      </c>
      <c r="C34">
        <v>1516010</v>
      </c>
      <c r="D34" s="11">
        <v>1612596111660</v>
      </c>
      <c r="E34" t="s">
        <v>55</v>
      </c>
      <c r="F34" t="s">
        <v>710</v>
      </c>
      <c r="G34" t="s">
        <v>41</v>
      </c>
      <c r="H34" t="s">
        <v>710</v>
      </c>
      <c r="I34" t="s">
        <v>41</v>
      </c>
      <c r="J34" t="s">
        <v>710</v>
      </c>
      <c r="K34" t="s">
        <v>41</v>
      </c>
    </row>
    <row r="35" spans="1:11" x14ac:dyDescent="0.25">
      <c r="A35" t="s">
        <v>109</v>
      </c>
      <c r="B35" t="s">
        <v>106</v>
      </c>
      <c r="C35">
        <v>1516011</v>
      </c>
      <c r="D35" s="11">
        <v>1612590114868</v>
      </c>
      <c r="E35" t="s">
        <v>55</v>
      </c>
      <c r="F35" t="s">
        <v>710</v>
      </c>
      <c r="G35" t="s">
        <v>41</v>
      </c>
      <c r="H35" t="s">
        <v>710</v>
      </c>
      <c r="I35" t="s">
        <v>41</v>
      </c>
      <c r="J35" t="s">
        <v>710</v>
      </c>
      <c r="K35" t="s">
        <v>41</v>
      </c>
    </row>
    <row r="36" spans="1:11" x14ac:dyDescent="0.25">
      <c r="A36" t="s">
        <v>110</v>
      </c>
      <c r="B36" t="s">
        <v>106</v>
      </c>
      <c r="C36">
        <v>1516052</v>
      </c>
      <c r="D36" s="11">
        <v>7617960126805</v>
      </c>
      <c r="E36" t="s">
        <v>55</v>
      </c>
      <c r="F36" t="s">
        <v>710</v>
      </c>
      <c r="G36" t="s">
        <v>41</v>
      </c>
      <c r="H36" t="s">
        <v>710</v>
      </c>
      <c r="I36" t="s">
        <v>41</v>
      </c>
      <c r="J36" t="s">
        <v>710</v>
      </c>
      <c r="K36" t="s">
        <v>41</v>
      </c>
    </row>
    <row r="37" spans="1:11" x14ac:dyDescent="0.25">
      <c r="A37" t="s">
        <v>111</v>
      </c>
      <c r="B37" t="s">
        <v>106</v>
      </c>
      <c r="C37">
        <v>1516053</v>
      </c>
      <c r="D37" s="11">
        <v>7617960129643</v>
      </c>
      <c r="E37" t="s">
        <v>55</v>
      </c>
      <c r="F37" t="s">
        <v>710</v>
      </c>
      <c r="G37" t="s">
        <v>41</v>
      </c>
      <c r="H37" t="s">
        <v>710</v>
      </c>
      <c r="I37" t="s">
        <v>41</v>
      </c>
      <c r="J37" t="s">
        <v>710</v>
      </c>
      <c r="K37" t="s">
        <v>41</v>
      </c>
    </row>
    <row r="38" spans="1:11" x14ac:dyDescent="0.25">
      <c r="A38" t="s">
        <v>112</v>
      </c>
      <c r="B38" t="s">
        <v>112</v>
      </c>
      <c r="C38">
        <v>1617014</v>
      </c>
      <c r="D38" s="11">
        <v>1612590115238</v>
      </c>
      <c r="E38" t="s">
        <v>96</v>
      </c>
      <c r="F38" t="s">
        <v>710</v>
      </c>
      <c r="G38" t="s">
        <v>41</v>
      </c>
      <c r="H38" t="s">
        <v>710</v>
      </c>
      <c r="I38" t="s">
        <v>41</v>
      </c>
      <c r="J38" t="s">
        <v>710</v>
      </c>
      <c r="K38" t="s">
        <v>41</v>
      </c>
    </row>
    <row r="39" spans="1:11" x14ac:dyDescent="0.25">
      <c r="A39" t="s">
        <v>113</v>
      </c>
      <c r="B39" t="s">
        <v>114</v>
      </c>
      <c r="C39">
        <v>1617001</v>
      </c>
      <c r="D39" s="11">
        <v>10621660133942</v>
      </c>
      <c r="E39" t="s">
        <v>96</v>
      </c>
      <c r="F39" t="s">
        <v>710</v>
      </c>
      <c r="G39" t="s">
        <v>41</v>
      </c>
      <c r="H39" t="s">
        <v>710</v>
      </c>
      <c r="I39" t="s">
        <v>41</v>
      </c>
      <c r="J39" t="s">
        <v>710</v>
      </c>
      <c r="K39" t="s">
        <v>41</v>
      </c>
    </row>
    <row r="40" spans="1:11" x14ac:dyDescent="0.25">
      <c r="A40" t="s">
        <v>115</v>
      </c>
      <c r="B40" t="s">
        <v>114</v>
      </c>
      <c r="C40">
        <v>2122009</v>
      </c>
      <c r="D40" s="11" t="s">
        <v>116</v>
      </c>
      <c r="E40" t="s">
        <v>58</v>
      </c>
      <c r="F40" t="s">
        <v>710</v>
      </c>
      <c r="G40" t="s">
        <v>41</v>
      </c>
      <c r="H40" t="s">
        <v>710</v>
      </c>
      <c r="I40" t="s">
        <v>41</v>
      </c>
      <c r="J40" t="s">
        <v>710</v>
      </c>
      <c r="K40" t="s">
        <v>41</v>
      </c>
    </row>
    <row r="41" spans="1:11" x14ac:dyDescent="0.25">
      <c r="A41" t="s">
        <v>117</v>
      </c>
      <c r="B41" t="s">
        <v>114</v>
      </c>
      <c r="C41">
        <v>1516044</v>
      </c>
      <c r="D41" s="11">
        <v>10621660106740</v>
      </c>
      <c r="E41" t="s">
        <v>55</v>
      </c>
      <c r="F41" t="s">
        <v>710</v>
      </c>
      <c r="G41" t="s">
        <v>41</v>
      </c>
      <c r="H41" t="s">
        <v>710</v>
      </c>
      <c r="I41" t="s">
        <v>41</v>
      </c>
      <c r="J41" t="s">
        <v>710</v>
      </c>
      <c r="K41" t="s">
        <v>41</v>
      </c>
    </row>
    <row r="42" spans="1:11" x14ac:dyDescent="0.25">
      <c r="A42" t="s">
        <v>118</v>
      </c>
      <c r="B42" t="s">
        <v>119</v>
      </c>
      <c r="C42">
        <v>910003</v>
      </c>
      <c r="D42" s="11">
        <v>34674470120469</v>
      </c>
      <c r="E42" t="s">
        <v>102</v>
      </c>
      <c r="F42" t="s">
        <v>710</v>
      </c>
      <c r="G42" t="s">
        <v>41</v>
      </c>
      <c r="H42" t="s">
        <v>710</v>
      </c>
      <c r="I42" t="s">
        <v>41</v>
      </c>
      <c r="J42" t="s">
        <v>710</v>
      </c>
      <c r="K42" t="s">
        <v>41</v>
      </c>
    </row>
    <row r="43" spans="1:11" x14ac:dyDescent="0.25">
      <c r="A43" t="s">
        <v>120</v>
      </c>
      <c r="B43" t="s">
        <v>119</v>
      </c>
      <c r="C43">
        <v>1011008</v>
      </c>
      <c r="D43" s="11">
        <v>34674470121467</v>
      </c>
      <c r="E43" t="s">
        <v>76</v>
      </c>
      <c r="F43" t="s">
        <v>710</v>
      </c>
      <c r="G43" t="s">
        <v>41</v>
      </c>
      <c r="H43" t="s">
        <v>710</v>
      </c>
      <c r="I43" t="s">
        <v>41</v>
      </c>
      <c r="J43" t="s">
        <v>710</v>
      </c>
      <c r="K43" t="s">
        <v>41</v>
      </c>
    </row>
    <row r="44" spans="1:11" x14ac:dyDescent="0.25">
      <c r="A44" t="s">
        <v>121</v>
      </c>
      <c r="B44" t="s">
        <v>119</v>
      </c>
      <c r="C44">
        <v>1011009</v>
      </c>
      <c r="D44" s="11">
        <v>19101990109660</v>
      </c>
      <c r="E44" t="s">
        <v>76</v>
      </c>
      <c r="F44" t="s">
        <v>710</v>
      </c>
      <c r="G44" t="s">
        <v>41</v>
      </c>
      <c r="H44" t="s">
        <v>710</v>
      </c>
      <c r="I44" t="s">
        <v>41</v>
      </c>
      <c r="J44" t="s">
        <v>710</v>
      </c>
      <c r="K44" t="s">
        <v>41</v>
      </c>
    </row>
    <row r="45" spans="1:11" x14ac:dyDescent="0.25">
      <c r="A45" t="s">
        <v>122</v>
      </c>
      <c r="B45" t="s">
        <v>119</v>
      </c>
      <c r="C45">
        <v>1011010</v>
      </c>
      <c r="D45" s="11">
        <v>39686760121541</v>
      </c>
      <c r="E45" t="s">
        <v>76</v>
      </c>
      <c r="F45" t="s">
        <v>710</v>
      </c>
      <c r="G45" t="s">
        <v>41</v>
      </c>
      <c r="H45" t="s">
        <v>710</v>
      </c>
      <c r="I45" t="s">
        <v>41</v>
      </c>
      <c r="J45" t="s">
        <v>710</v>
      </c>
      <c r="K45" t="s">
        <v>41</v>
      </c>
    </row>
    <row r="46" spans="1:11" x14ac:dyDescent="0.25">
      <c r="A46" t="s">
        <v>123</v>
      </c>
      <c r="B46" t="s">
        <v>119</v>
      </c>
      <c r="C46">
        <v>2021041</v>
      </c>
      <c r="D46" s="11" t="s">
        <v>124</v>
      </c>
      <c r="E46" t="s">
        <v>125</v>
      </c>
      <c r="F46" t="s">
        <v>710</v>
      </c>
      <c r="G46" t="s">
        <v>41</v>
      </c>
      <c r="H46" t="s">
        <v>710</v>
      </c>
      <c r="I46" t="s">
        <v>41</v>
      </c>
      <c r="J46" t="s">
        <v>710</v>
      </c>
      <c r="K46" t="s">
        <v>41</v>
      </c>
    </row>
    <row r="47" spans="1:11" x14ac:dyDescent="0.25">
      <c r="A47" t="s">
        <v>126</v>
      </c>
      <c r="B47" t="s">
        <v>119</v>
      </c>
      <c r="C47">
        <v>1011011</v>
      </c>
      <c r="D47" s="11">
        <v>39685850101956</v>
      </c>
      <c r="E47" t="s">
        <v>76</v>
      </c>
      <c r="F47" t="s">
        <v>710</v>
      </c>
      <c r="G47" t="s">
        <v>41</v>
      </c>
      <c r="H47" t="s">
        <v>710</v>
      </c>
      <c r="I47" t="s">
        <v>41</v>
      </c>
      <c r="J47" t="s">
        <v>710</v>
      </c>
      <c r="K47" t="s">
        <v>41</v>
      </c>
    </row>
    <row r="48" spans="1:11" x14ac:dyDescent="0.25">
      <c r="A48" t="s">
        <v>127</v>
      </c>
      <c r="B48" t="s">
        <v>119</v>
      </c>
      <c r="C48">
        <v>1617002</v>
      </c>
      <c r="D48" s="11">
        <v>39685850133678</v>
      </c>
      <c r="E48" t="s">
        <v>96</v>
      </c>
      <c r="F48" t="s">
        <v>710</v>
      </c>
      <c r="G48" t="s">
        <v>41</v>
      </c>
      <c r="H48" t="s">
        <v>710</v>
      </c>
      <c r="I48" t="s">
        <v>41</v>
      </c>
      <c r="J48" t="s">
        <v>710</v>
      </c>
      <c r="K48" t="s">
        <v>41</v>
      </c>
    </row>
    <row r="49" spans="1:11" x14ac:dyDescent="0.25">
      <c r="A49" t="s">
        <v>128</v>
      </c>
      <c r="B49" t="s">
        <v>119</v>
      </c>
      <c r="C49">
        <v>809003</v>
      </c>
      <c r="D49" s="11">
        <v>1612590109819</v>
      </c>
      <c r="E49" t="s">
        <v>93</v>
      </c>
      <c r="F49" t="s">
        <v>710</v>
      </c>
      <c r="G49" t="s">
        <v>41</v>
      </c>
      <c r="H49" t="s">
        <v>710</v>
      </c>
      <c r="I49" t="s">
        <v>41</v>
      </c>
      <c r="J49" t="s">
        <v>710</v>
      </c>
      <c r="K49" t="s">
        <v>41</v>
      </c>
    </row>
    <row r="50" spans="1:11" x14ac:dyDescent="0.25">
      <c r="A50" t="s">
        <v>129</v>
      </c>
      <c r="B50" t="s">
        <v>119</v>
      </c>
      <c r="C50">
        <v>1011012</v>
      </c>
      <c r="D50" s="11">
        <v>34674390102343</v>
      </c>
      <c r="E50" t="s">
        <v>76</v>
      </c>
      <c r="F50" t="s">
        <v>710</v>
      </c>
      <c r="G50" t="s">
        <v>41</v>
      </c>
      <c r="H50" t="s">
        <v>710</v>
      </c>
      <c r="I50" t="s">
        <v>41</v>
      </c>
      <c r="J50" t="s">
        <v>710</v>
      </c>
      <c r="K50" t="s">
        <v>41</v>
      </c>
    </row>
    <row r="51" spans="1:11" x14ac:dyDescent="0.25">
      <c r="A51" t="s">
        <v>130</v>
      </c>
      <c r="B51" t="s">
        <v>119</v>
      </c>
      <c r="C51">
        <v>1314002</v>
      </c>
      <c r="D51" s="11">
        <v>1612590128413</v>
      </c>
      <c r="E51" t="s">
        <v>131</v>
      </c>
      <c r="F51" t="s">
        <v>710</v>
      </c>
      <c r="G51" t="s">
        <v>41</v>
      </c>
      <c r="H51" t="s">
        <v>710</v>
      </c>
      <c r="I51" t="s">
        <v>41</v>
      </c>
      <c r="J51" t="s">
        <v>710</v>
      </c>
      <c r="K51" t="s">
        <v>41</v>
      </c>
    </row>
    <row r="52" spans="1:11" x14ac:dyDescent="0.25">
      <c r="A52" t="s">
        <v>132</v>
      </c>
      <c r="B52" t="s">
        <v>119</v>
      </c>
      <c r="C52">
        <v>1011013</v>
      </c>
      <c r="D52" s="11">
        <v>41689990134197</v>
      </c>
      <c r="E52" t="s">
        <v>76</v>
      </c>
      <c r="F52" t="s">
        <v>710</v>
      </c>
      <c r="G52" t="s">
        <v>41</v>
      </c>
      <c r="H52" t="s">
        <v>710</v>
      </c>
      <c r="I52" t="s">
        <v>41</v>
      </c>
      <c r="J52" t="s">
        <v>710</v>
      </c>
      <c r="K52" t="s">
        <v>41</v>
      </c>
    </row>
    <row r="53" spans="1:11" x14ac:dyDescent="0.25">
      <c r="A53" t="s">
        <v>133</v>
      </c>
      <c r="B53" t="s">
        <v>119</v>
      </c>
      <c r="C53">
        <v>809004</v>
      </c>
      <c r="D53" s="11">
        <v>1612590118224</v>
      </c>
      <c r="E53" t="s">
        <v>93</v>
      </c>
      <c r="F53" t="s">
        <v>710</v>
      </c>
      <c r="G53" t="s">
        <v>41</v>
      </c>
      <c r="H53" t="s">
        <v>710</v>
      </c>
      <c r="I53" t="s">
        <v>41</v>
      </c>
      <c r="J53" t="s">
        <v>710</v>
      </c>
      <c r="K53" t="s">
        <v>41</v>
      </c>
    </row>
    <row r="54" spans="1:11" x14ac:dyDescent="0.25">
      <c r="A54" t="s">
        <v>134</v>
      </c>
      <c r="B54" t="s">
        <v>119</v>
      </c>
      <c r="C54">
        <v>1011014</v>
      </c>
      <c r="D54" s="11">
        <v>39686760118497</v>
      </c>
      <c r="E54" t="s">
        <v>76</v>
      </c>
      <c r="F54" t="s">
        <v>710</v>
      </c>
      <c r="G54" t="s">
        <v>41</v>
      </c>
      <c r="H54" t="s">
        <v>710</v>
      </c>
      <c r="I54" t="s">
        <v>41</v>
      </c>
      <c r="J54" t="s">
        <v>710</v>
      </c>
      <c r="K54" t="s">
        <v>41</v>
      </c>
    </row>
    <row r="55" spans="1:11" x14ac:dyDescent="0.25">
      <c r="A55" t="s">
        <v>135</v>
      </c>
      <c r="B55" t="s">
        <v>119</v>
      </c>
      <c r="C55">
        <v>1011015</v>
      </c>
      <c r="D55" s="11">
        <v>1612590130666</v>
      </c>
      <c r="E55" t="s">
        <v>76</v>
      </c>
      <c r="F55" t="s">
        <v>710</v>
      </c>
      <c r="G55" t="s">
        <v>41</v>
      </c>
      <c r="H55" t="s">
        <v>710</v>
      </c>
      <c r="I55" t="s">
        <v>41</v>
      </c>
      <c r="J55" t="s">
        <v>710</v>
      </c>
      <c r="K55" t="s">
        <v>41</v>
      </c>
    </row>
    <row r="56" spans="1:11" x14ac:dyDescent="0.25">
      <c r="A56" t="s">
        <v>136</v>
      </c>
      <c r="B56" t="s">
        <v>119</v>
      </c>
      <c r="C56">
        <v>1011016</v>
      </c>
      <c r="D56" s="11">
        <v>1612596117568</v>
      </c>
      <c r="E56" t="s">
        <v>76</v>
      </c>
      <c r="F56" t="s">
        <v>710</v>
      </c>
      <c r="G56" t="s">
        <v>41</v>
      </c>
      <c r="H56" t="s">
        <v>710</v>
      </c>
      <c r="I56" t="s">
        <v>41</v>
      </c>
      <c r="J56" t="s">
        <v>710</v>
      </c>
      <c r="K56" t="s">
        <v>41</v>
      </c>
    </row>
    <row r="57" spans="1:11" x14ac:dyDescent="0.25">
      <c r="A57" t="s">
        <v>137</v>
      </c>
      <c r="B57" t="s">
        <v>119</v>
      </c>
      <c r="C57">
        <v>1011017</v>
      </c>
      <c r="D57" s="11">
        <v>19101990112128</v>
      </c>
      <c r="E57" t="s">
        <v>76</v>
      </c>
      <c r="F57" t="s">
        <v>710</v>
      </c>
      <c r="G57" t="s">
        <v>41</v>
      </c>
      <c r="H57" t="s">
        <v>710</v>
      </c>
      <c r="I57" t="s">
        <v>41</v>
      </c>
      <c r="J57" t="s">
        <v>710</v>
      </c>
      <c r="K57" t="s">
        <v>41</v>
      </c>
    </row>
    <row r="58" spans="1:11" x14ac:dyDescent="0.25">
      <c r="A58" t="s">
        <v>138</v>
      </c>
      <c r="B58" t="s">
        <v>119</v>
      </c>
      <c r="C58">
        <v>708002</v>
      </c>
      <c r="D58" s="11">
        <v>39686760114876</v>
      </c>
      <c r="E58" t="s">
        <v>139</v>
      </c>
      <c r="F58" t="s">
        <v>710</v>
      </c>
      <c r="G58" t="s">
        <v>41</v>
      </c>
      <c r="H58" t="s">
        <v>710</v>
      </c>
      <c r="I58" t="s">
        <v>41</v>
      </c>
      <c r="J58" t="s">
        <v>710</v>
      </c>
      <c r="K58" t="s">
        <v>41</v>
      </c>
    </row>
    <row r="59" spans="1:11" x14ac:dyDescent="0.25">
      <c r="A59" t="s">
        <v>140</v>
      </c>
      <c r="B59" t="s">
        <v>119</v>
      </c>
      <c r="C59">
        <v>1516012</v>
      </c>
      <c r="D59" s="11">
        <v>7617960132100</v>
      </c>
      <c r="E59" t="s">
        <v>55</v>
      </c>
      <c r="F59" t="s">
        <v>710</v>
      </c>
      <c r="G59" t="s">
        <v>41</v>
      </c>
      <c r="H59" t="s">
        <v>710</v>
      </c>
      <c r="I59" t="s">
        <v>41</v>
      </c>
      <c r="J59" t="s">
        <v>710</v>
      </c>
      <c r="K59" t="s">
        <v>41</v>
      </c>
    </row>
    <row r="60" spans="1:11" x14ac:dyDescent="0.25">
      <c r="A60" t="s">
        <v>141</v>
      </c>
      <c r="B60" t="s">
        <v>119</v>
      </c>
      <c r="C60">
        <v>1516013</v>
      </c>
      <c r="D60" s="11">
        <v>7617960132118</v>
      </c>
      <c r="E60" t="s">
        <v>55</v>
      </c>
      <c r="F60" t="s">
        <v>710</v>
      </c>
      <c r="G60" t="s">
        <v>41</v>
      </c>
      <c r="H60" t="s">
        <v>710</v>
      </c>
      <c r="I60" t="s">
        <v>41</v>
      </c>
      <c r="J60" t="s">
        <v>710</v>
      </c>
      <c r="K60" t="s">
        <v>41</v>
      </c>
    </row>
    <row r="61" spans="1:11" x14ac:dyDescent="0.25">
      <c r="A61" t="s">
        <v>142</v>
      </c>
      <c r="B61" t="s">
        <v>119</v>
      </c>
      <c r="C61">
        <v>1011018</v>
      </c>
      <c r="D61" s="11">
        <v>39685856118921</v>
      </c>
      <c r="E61" t="s">
        <v>76</v>
      </c>
      <c r="F61" t="s">
        <v>710</v>
      </c>
      <c r="G61" t="s">
        <v>41</v>
      </c>
      <c r="H61" t="s">
        <v>710</v>
      </c>
      <c r="I61" t="s">
        <v>41</v>
      </c>
      <c r="J61" t="s">
        <v>710</v>
      </c>
      <c r="K61" t="s">
        <v>41</v>
      </c>
    </row>
    <row r="62" spans="1:11" x14ac:dyDescent="0.25">
      <c r="A62" t="s">
        <v>143</v>
      </c>
      <c r="B62" t="s">
        <v>119</v>
      </c>
      <c r="C62">
        <v>1011019</v>
      </c>
      <c r="D62" s="11">
        <v>39686760108647</v>
      </c>
      <c r="E62" t="s">
        <v>76</v>
      </c>
      <c r="F62" t="s">
        <v>710</v>
      </c>
      <c r="G62" t="s">
        <v>41</v>
      </c>
      <c r="H62" t="s">
        <v>710</v>
      </c>
      <c r="I62" t="s">
        <v>41</v>
      </c>
      <c r="J62" t="s">
        <v>710</v>
      </c>
      <c r="K62" t="s">
        <v>41</v>
      </c>
    </row>
    <row r="63" spans="1:11" x14ac:dyDescent="0.25">
      <c r="A63" t="s">
        <v>144</v>
      </c>
      <c r="B63" t="s">
        <v>119</v>
      </c>
      <c r="C63">
        <v>2021040</v>
      </c>
      <c r="D63" s="11" t="s">
        <v>145</v>
      </c>
      <c r="E63" t="s">
        <v>125</v>
      </c>
      <c r="F63" t="s">
        <v>710</v>
      </c>
      <c r="G63" t="s">
        <v>41</v>
      </c>
      <c r="H63" t="s">
        <v>710</v>
      </c>
      <c r="I63" t="s">
        <v>41</v>
      </c>
      <c r="J63" t="s">
        <v>710</v>
      </c>
      <c r="K63" t="s">
        <v>41</v>
      </c>
    </row>
    <row r="64" spans="1:11" x14ac:dyDescent="0.25">
      <c r="A64" t="s">
        <v>146</v>
      </c>
      <c r="B64" t="s">
        <v>119</v>
      </c>
      <c r="C64">
        <v>607001</v>
      </c>
      <c r="D64" s="11">
        <v>50710430112292</v>
      </c>
      <c r="E64" t="s">
        <v>147</v>
      </c>
      <c r="F64" t="s">
        <v>710</v>
      </c>
      <c r="G64" t="s">
        <v>41</v>
      </c>
      <c r="H64" t="s">
        <v>710</v>
      </c>
      <c r="I64" t="s">
        <v>41</v>
      </c>
      <c r="J64" t="s">
        <v>710</v>
      </c>
      <c r="K64" t="s">
        <v>41</v>
      </c>
    </row>
    <row r="65" spans="1:11" x14ac:dyDescent="0.25">
      <c r="A65" t="s">
        <v>148</v>
      </c>
      <c r="B65" t="s">
        <v>119</v>
      </c>
      <c r="C65">
        <v>1415009</v>
      </c>
      <c r="D65" s="11">
        <v>1612590130732</v>
      </c>
      <c r="E65" t="s">
        <v>53</v>
      </c>
      <c r="F65" t="s">
        <v>710</v>
      </c>
      <c r="G65" t="s">
        <v>41</v>
      </c>
      <c r="H65" t="s">
        <v>710</v>
      </c>
      <c r="I65" t="s">
        <v>41</v>
      </c>
      <c r="J65" t="s">
        <v>710</v>
      </c>
      <c r="K65" t="s">
        <v>41</v>
      </c>
    </row>
    <row r="66" spans="1:11" x14ac:dyDescent="0.25">
      <c r="A66" t="s">
        <v>149</v>
      </c>
      <c r="B66" t="s">
        <v>119</v>
      </c>
      <c r="C66">
        <v>1819031</v>
      </c>
      <c r="D66" s="11">
        <v>50711670137265</v>
      </c>
      <c r="E66" t="s">
        <v>60</v>
      </c>
      <c r="F66" t="s">
        <v>710</v>
      </c>
      <c r="G66" t="s">
        <v>41</v>
      </c>
      <c r="H66" t="s">
        <v>710</v>
      </c>
      <c r="I66" t="s">
        <v>41</v>
      </c>
      <c r="J66" t="s">
        <v>710</v>
      </c>
      <c r="K66" t="s">
        <v>41</v>
      </c>
    </row>
    <row r="67" spans="1:11" x14ac:dyDescent="0.25">
      <c r="A67" t="s">
        <v>150</v>
      </c>
      <c r="B67" t="s">
        <v>119</v>
      </c>
      <c r="C67">
        <v>910006</v>
      </c>
      <c r="D67" s="11">
        <v>50711750120212</v>
      </c>
      <c r="E67" t="s">
        <v>102</v>
      </c>
      <c r="F67" t="s">
        <v>710</v>
      </c>
      <c r="G67" t="s">
        <v>41</v>
      </c>
      <c r="H67" t="s">
        <v>710</v>
      </c>
      <c r="I67" t="s">
        <v>41</v>
      </c>
      <c r="J67" t="s">
        <v>710</v>
      </c>
      <c r="K67" t="s">
        <v>41</v>
      </c>
    </row>
    <row r="68" spans="1:11" x14ac:dyDescent="0.25">
      <c r="A68" t="s">
        <v>151</v>
      </c>
      <c r="B68" t="s">
        <v>119</v>
      </c>
      <c r="C68">
        <v>1011020</v>
      </c>
      <c r="D68" s="11">
        <v>39685856116594</v>
      </c>
      <c r="E68" t="s">
        <v>76</v>
      </c>
      <c r="F68" t="s">
        <v>710</v>
      </c>
      <c r="G68" t="s">
        <v>41</v>
      </c>
      <c r="H68" t="s">
        <v>710</v>
      </c>
      <c r="I68" t="s">
        <v>41</v>
      </c>
      <c r="J68" t="s">
        <v>710</v>
      </c>
      <c r="K68" t="s">
        <v>41</v>
      </c>
    </row>
    <row r="69" spans="1:11" x14ac:dyDescent="0.25">
      <c r="A69" t="s">
        <v>152</v>
      </c>
      <c r="B69" t="s">
        <v>152</v>
      </c>
      <c r="C69">
        <v>1819067</v>
      </c>
      <c r="D69" s="11">
        <v>1100170137448</v>
      </c>
      <c r="E69" t="s">
        <v>60</v>
      </c>
      <c r="F69" t="s">
        <v>710</v>
      </c>
      <c r="G69" t="s">
        <v>41</v>
      </c>
      <c r="H69" t="s">
        <v>710</v>
      </c>
      <c r="I69" t="s">
        <v>41</v>
      </c>
      <c r="J69" t="s">
        <v>710</v>
      </c>
      <c r="K69" t="s">
        <v>41</v>
      </c>
    </row>
    <row r="70" spans="1:11" x14ac:dyDescent="0.25">
      <c r="A70" t="s">
        <v>153</v>
      </c>
      <c r="B70" t="s">
        <v>154</v>
      </c>
      <c r="C70">
        <v>1920001</v>
      </c>
      <c r="D70" s="11">
        <v>37684520128223</v>
      </c>
      <c r="E70" t="s">
        <v>155</v>
      </c>
      <c r="F70" t="s">
        <v>710</v>
      </c>
      <c r="G70" t="s">
        <v>41</v>
      </c>
      <c r="H70" t="s">
        <v>710</v>
      </c>
      <c r="I70" t="s">
        <v>41</v>
      </c>
      <c r="J70" t="s">
        <v>710</v>
      </c>
      <c r="K70" t="s">
        <v>41</v>
      </c>
    </row>
    <row r="71" spans="1:11" x14ac:dyDescent="0.25">
      <c r="A71" t="s">
        <v>156</v>
      </c>
      <c r="B71" t="s">
        <v>156</v>
      </c>
      <c r="C71">
        <v>1819068</v>
      </c>
      <c r="D71" s="11">
        <v>4614246119523</v>
      </c>
      <c r="E71" t="s">
        <v>60</v>
      </c>
      <c r="F71" t="s">
        <v>710</v>
      </c>
      <c r="G71" t="s">
        <v>41</v>
      </c>
      <c r="H71" t="s">
        <v>710</v>
      </c>
      <c r="I71" t="s">
        <v>41</v>
      </c>
      <c r="J71" t="s">
        <v>710</v>
      </c>
      <c r="K71" t="s">
        <v>41</v>
      </c>
    </row>
    <row r="72" spans="1:11" x14ac:dyDescent="0.25">
      <c r="A72" t="s">
        <v>157</v>
      </c>
      <c r="B72" t="s">
        <v>157</v>
      </c>
      <c r="C72">
        <v>1516018</v>
      </c>
      <c r="D72" s="11">
        <v>37680490132506</v>
      </c>
      <c r="E72" t="s">
        <v>55</v>
      </c>
      <c r="F72" t="s">
        <v>710</v>
      </c>
      <c r="G72" t="s">
        <v>41</v>
      </c>
      <c r="H72" t="s">
        <v>710</v>
      </c>
      <c r="I72" t="s">
        <v>41</v>
      </c>
      <c r="J72" t="s">
        <v>710</v>
      </c>
      <c r="K72" t="s">
        <v>41</v>
      </c>
    </row>
    <row r="73" spans="1:11" x14ac:dyDescent="0.25">
      <c r="A73" t="s">
        <v>158</v>
      </c>
      <c r="B73" t="s">
        <v>159</v>
      </c>
      <c r="C73">
        <v>1415010</v>
      </c>
      <c r="D73" s="11">
        <v>7100740129528</v>
      </c>
      <c r="E73" t="s">
        <v>53</v>
      </c>
      <c r="F73" t="s">
        <v>710</v>
      </c>
      <c r="G73" t="s">
        <v>41</v>
      </c>
      <c r="H73" t="s">
        <v>710</v>
      </c>
      <c r="I73" t="s">
        <v>41</v>
      </c>
      <c r="J73" t="s">
        <v>710</v>
      </c>
      <c r="K73" t="s">
        <v>41</v>
      </c>
    </row>
    <row r="74" spans="1:11" x14ac:dyDescent="0.25">
      <c r="A74" t="s">
        <v>160</v>
      </c>
      <c r="B74" t="s">
        <v>159</v>
      </c>
      <c r="C74">
        <v>1617003</v>
      </c>
      <c r="D74" s="11">
        <v>48705810134262</v>
      </c>
      <c r="E74" t="s">
        <v>96</v>
      </c>
      <c r="F74" t="s">
        <v>710</v>
      </c>
      <c r="G74" t="s">
        <v>41</v>
      </c>
      <c r="H74" t="s">
        <v>710</v>
      </c>
      <c r="I74" t="s">
        <v>41</v>
      </c>
      <c r="J74" t="s">
        <v>710</v>
      </c>
      <c r="K74" t="s">
        <v>41</v>
      </c>
    </row>
    <row r="75" spans="1:11" x14ac:dyDescent="0.25">
      <c r="A75" t="s">
        <v>161</v>
      </c>
      <c r="B75" t="s">
        <v>162</v>
      </c>
      <c r="C75">
        <v>2021007</v>
      </c>
      <c r="D75" s="11" t="s">
        <v>163</v>
      </c>
      <c r="E75" t="s">
        <v>125</v>
      </c>
      <c r="F75" t="s">
        <v>710</v>
      </c>
      <c r="G75" t="s">
        <v>41</v>
      </c>
      <c r="H75" t="s">
        <v>710</v>
      </c>
      <c r="I75" t="s">
        <v>41</v>
      </c>
      <c r="J75" t="s">
        <v>710</v>
      </c>
      <c r="K75" t="s">
        <v>41</v>
      </c>
    </row>
    <row r="76" spans="1:11" x14ac:dyDescent="0.25">
      <c r="A76" t="s">
        <v>164</v>
      </c>
      <c r="B76" t="s">
        <v>162</v>
      </c>
      <c r="C76">
        <v>1920027</v>
      </c>
      <c r="D76" s="11">
        <v>42750100138891</v>
      </c>
      <c r="E76" t="s">
        <v>155</v>
      </c>
      <c r="F76" t="s">
        <v>710</v>
      </c>
      <c r="G76" t="s">
        <v>41</v>
      </c>
      <c r="H76" t="s">
        <v>710</v>
      </c>
      <c r="I76" t="s">
        <v>41</v>
      </c>
      <c r="J76" t="s">
        <v>710</v>
      </c>
      <c r="K76" t="s">
        <v>41</v>
      </c>
    </row>
    <row r="77" spans="1:11" x14ac:dyDescent="0.25">
      <c r="A77" t="s">
        <v>165</v>
      </c>
      <c r="B77" t="s">
        <v>162</v>
      </c>
      <c r="C77">
        <v>2021010</v>
      </c>
      <c r="D77" s="11" t="s">
        <v>166</v>
      </c>
      <c r="E77" t="s">
        <v>125</v>
      </c>
      <c r="F77" t="s">
        <v>710</v>
      </c>
      <c r="G77" t="s">
        <v>41</v>
      </c>
      <c r="H77" t="s">
        <v>710</v>
      </c>
      <c r="I77" t="s">
        <v>41</v>
      </c>
      <c r="J77" t="s">
        <v>710</v>
      </c>
      <c r="K77" t="s">
        <v>41</v>
      </c>
    </row>
    <row r="78" spans="1:11" x14ac:dyDescent="0.25">
      <c r="A78" t="s">
        <v>167</v>
      </c>
      <c r="B78" t="s">
        <v>162</v>
      </c>
      <c r="C78">
        <v>1920028</v>
      </c>
      <c r="D78" s="11">
        <v>44754320139410</v>
      </c>
      <c r="E78" t="s">
        <v>155</v>
      </c>
      <c r="F78" t="s">
        <v>710</v>
      </c>
      <c r="G78" t="s">
        <v>41</v>
      </c>
      <c r="H78" t="s">
        <v>710</v>
      </c>
      <c r="I78" t="s">
        <v>41</v>
      </c>
      <c r="J78" t="s">
        <v>710</v>
      </c>
      <c r="K78" t="s">
        <v>41</v>
      </c>
    </row>
    <row r="79" spans="1:11" x14ac:dyDescent="0.25">
      <c r="A79" t="s">
        <v>168</v>
      </c>
      <c r="B79" t="s">
        <v>162</v>
      </c>
      <c r="C79">
        <v>2021008</v>
      </c>
      <c r="D79" s="11" t="s">
        <v>169</v>
      </c>
      <c r="E79" t="s">
        <v>125</v>
      </c>
      <c r="F79" t="s">
        <v>710</v>
      </c>
      <c r="G79" t="s">
        <v>41</v>
      </c>
      <c r="H79" t="s">
        <v>710</v>
      </c>
      <c r="I79" t="s">
        <v>41</v>
      </c>
      <c r="J79" t="s">
        <v>710</v>
      </c>
      <c r="K79" t="s">
        <v>41</v>
      </c>
    </row>
    <row r="80" spans="1:11" x14ac:dyDescent="0.25">
      <c r="A80" t="s">
        <v>170</v>
      </c>
      <c r="B80" t="s">
        <v>162</v>
      </c>
      <c r="C80">
        <v>2021009</v>
      </c>
      <c r="D80" s="11" t="s">
        <v>171</v>
      </c>
      <c r="E80" t="s">
        <v>125</v>
      </c>
      <c r="F80" t="s">
        <v>710</v>
      </c>
      <c r="G80" t="s">
        <v>41</v>
      </c>
      <c r="H80" t="s">
        <v>710</v>
      </c>
      <c r="I80" t="s">
        <v>41</v>
      </c>
      <c r="J80" t="s">
        <v>710</v>
      </c>
      <c r="K80" t="s">
        <v>41</v>
      </c>
    </row>
    <row r="81" spans="1:11" x14ac:dyDescent="0.25">
      <c r="A81" t="s">
        <v>172</v>
      </c>
      <c r="B81" t="s">
        <v>173</v>
      </c>
      <c r="C81">
        <v>2122013</v>
      </c>
      <c r="D81" s="11" t="s">
        <v>174</v>
      </c>
      <c r="E81" t="s">
        <v>58</v>
      </c>
      <c r="F81" t="s">
        <v>710</v>
      </c>
      <c r="G81" t="s">
        <v>41</v>
      </c>
      <c r="H81" t="s">
        <v>710</v>
      </c>
      <c r="I81" t="s">
        <v>41</v>
      </c>
      <c r="J81" t="s">
        <v>710</v>
      </c>
      <c r="K81" t="s">
        <v>41</v>
      </c>
    </row>
    <row r="82" spans="1:11" x14ac:dyDescent="0.25">
      <c r="A82" t="s">
        <v>175</v>
      </c>
      <c r="B82" t="s">
        <v>176</v>
      </c>
      <c r="C82">
        <v>1213003</v>
      </c>
      <c r="D82" s="11">
        <v>10623310137661</v>
      </c>
      <c r="E82" t="s">
        <v>49</v>
      </c>
      <c r="F82" t="s">
        <v>710</v>
      </c>
      <c r="G82" t="s">
        <v>41</v>
      </c>
      <c r="H82" t="s">
        <v>710</v>
      </c>
      <c r="I82" t="s">
        <v>41</v>
      </c>
      <c r="J82" t="s">
        <v>710</v>
      </c>
      <c r="K82" t="s">
        <v>41</v>
      </c>
    </row>
    <row r="83" spans="1:11" x14ac:dyDescent="0.25">
      <c r="A83" t="s">
        <v>177</v>
      </c>
      <c r="B83" t="s">
        <v>176</v>
      </c>
      <c r="C83">
        <v>1112004</v>
      </c>
      <c r="D83" s="11">
        <v>16638750112698</v>
      </c>
      <c r="E83" t="s">
        <v>51</v>
      </c>
      <c r="F83" t="s">
        <v>710</v>
      </c>
      <c r="G83" t="s">
        <v>41</v>
      </c>
      <c r="H83" t="s">
        <v>710</v>
      </c>
      <c r="I83" t="s">
        <v>41</v>
      </c>
      <c r="J83" t="s">
        <v>710</v>
      </c>
      <c r="K83" t="s">
        <v>41</v>
      </c>
    </row>
    <row r="84" spans="1:11" x14ac:dyDescent="0.25">
      <c r="A84" t="s">
        <v>178</v>
      </c>
      <c r="B84" t="s">
        <v>176</v>
      </c>
      <c r="C84">
        <v>1819033</v>
      </c>
      <c r="D84" s="11">
        <v>39686270127191</v>
      </c>
      <c r="E84" t="s">
        <v>60</v>
      </c>
      <c r="F84" t="s">
        <v>710</v>
      </c>
      <c r="G84" t="s">
        <v>41</v>
      </c>
      <c r="H84" t="s">
        <v>710</v>
      </c>
      <c r="I84" t="s">
        <v>41</v>
      </c>
      <c r="J84" t="s">
        <v>710</v>
      </c>
      <c r="K84" t="s">
        <v>41</v>
      </c>
    </row>
    <row r="85" spans="1:11" x14ac:dyDescent="0.25">
      <c r="A85" t="s">
        <v>179</v>
      </c>
      <c r="B85" t="s">
        <v>176</v>
      </c>
      <c r="C85">
        <v>1011021</v>
      </c>
      <c r="D85" s="11">
        <v>41689160112284</v>
      </c>
      <c r="E85" t="s">
        <v>76</v>
      </c>
      <c r="F85" t="s">
        <v>710</v>
      </c>
      <c r="G85" t="s">
        <v>41</v>
      </c>
      <c r="H85" t="s">
        <v>710</v>
      </c>
      <c r="I85" t="s">
        <v>41</v>
      </c>
      <c r="J85" t="s">
        <v>710</v>
      </c>
      <c r="K85" t="s">
        <v>41</v>
      </c>
    </row>
    <row r="86" spans="1:11" x14ac:dyDescent="0.25">
      <c r="A86" t="s">
        <v>180</v>
      </c>
      <c r="B86" t="s">
        <v>176</v>
      </c>
      <c r="C86">
        <v>2122014</v>
      </c>
      <c r="D86" s="11" t="s">
        <v>181</v>
      </c>
      <c r="E86" t="s">
        <v>58</v>
      </c>
      <c r="F86" t="s">
        <v>710</v>
      </c>
      <c r="G86" t="s">
        <v>41</v>
      </c>
      <c r="H86" t="s">
        <v>710</v>
      </c>
      <c r="I86" t="s">
        <v>41</v>
      </c>
      <c r="J86" t="s">
        <v>710</v>
      </c>
      <c r="K86" t="s">
        <v>41</v>
      </c>
    </row>
    <row r="87" spans="1:11" x14ac:dyDescent="0.25">
      <c r="A87" t="s">
        <v>182</v>
      </c>
      <c r="B87" t="s">
        <v>176</v>
      </c>
      <c r="C87">
        <v>2021016</v>
      </c>
      <c r="D87" s="11" t="s">
        <v>183</v>
      </c>
      <c r="E87" t="s">
        <v>125</v>
      </c>
      <c r="F87" t="s">
        <v>710</v>
      </c>
      <c r="G87" t="s">
        <v>41</v>
      </c>
      <c r="H87" t="s">
        <v>710</v>
      </c>
      <c r="I87" t="s">
        <v>41</v>
      </c>
      <c r="J87" t="s">
        <v>710</v>
      </c>
      <c r="K87" t="s">
        <v>41</v>
      </c>
    </row>
    <row r="88" spans="1:11" x14ac:dyDescent="0.25">
      <c r="A88" t="s">
        <v>184</v>
      </c>
      <c r="B88" t="s">
        <v>176</v>
      </c>
      <c r="C88">
        <v>2122022</v>
      </c>
      <c r="D88" s="11" t="s">
        <v>185</v>
      </c>
      <c r="E88" t="s">
        <v>58</v>
      </c>
      <c r="F88" t="s">
        <v>710</v>
      </c>
      <c r="G88" t="s">
        <v>41</v>
      </c>
      <c r="H88" t="s">
        <v>710</v>
      </c>
      <c r="I88" t="s">
        <v>41</v>
      </c>
      <c r="J88" t="s">
        <v>710</v>
      </c>
      <c r="K88" t="s">
        <v>41</v>
      </c>
    </row>
    <row r="89" spans="1:11" x14ac:dyDescent="0.25">
      <c r="A89" t="s">
        <v>186</v>
      </c>
      <c r="B89" t="s">
        <v>186</v>
      </c>
      <c r="C89">
        <v>1314003</v>
      </c>
      <c r="D89" s="11">
        <v>34674390123901</v>
      </c>
      <c r="E89" t="s">
        <v>131</v>
      </c>
      <c r="F89" t="s">
        <v>710</v>
      </c>
      <c r="G89" t="s">
        <v>41</v>
      </c>
      <c r="H89" t="s">
        <v>710</v>
      </c>
      <c r="I89" t="s">
        <v>41</v>
      </c>
      <c r="J89" t="s">
        <v>710</v>
      </c>
      <c r="K89" t="s">
        <v>41</v>
      </c>
    </row>
    <row r="90" spans="1:11" x14ac:dyDescent="0.25">
      <c r="A90" t="s">
        <v>187</v>
      </c>
      <c r="B90" t="s">
        <v>188</v>
      </c>
      <c r="C90">
        <v>1516024</v>
      </c>
      <c r="D90" s="11">
        <v>44697990117804</v>
      </c>
      <c r="E90" t="s">
        <v>55</v>
      </c>
      <c r="F90" t="s">
        <v>710</v>
      </c>
      <c r="G90" t="s">
        <v>41</v>
      </c>
      <c r="H90" t="s">
        <v>710</v>
      </c>
      <c r="I90" t="s">
        <v>41</v>
      </c>
      <c r="J90" t="s">
        <v>710</v>
      </c>
      <c r="K90" t="s">
        <v>41</v>
      </c>
    </row>
    <row r="91" spans="1:11" x14ac:dyDescent="0.25">
      <c r="A91" t="s">
        <v>189</v>
      </c>
      <c r="B91" t="s">
        <v>189</v>
      </c>
      <c r="C91">
        <v>1920030</v>
      </c>
      <c r="D91" s="11">
        <v>4614246113773</v>
      </c>
      <c r="E91" t="s">
        <v>155</v>
      </c>
      <c r="F91" t="s">
        <v>710</v>
      </c>
      <c r="G91" t="s">
        <v>41</v>
      </c>
      <c r="H91" t="s">
        <v>710</v>
      </c>
      <c r="I91" t="s">
        <v>41</v>
      </c>
      <c r="J91" t="s">
        <v>710</v>
      </c>
      <c r="K91" t="s">
        <v>41</v>
      </c>
    </row>
    <row r="92" spans="1:11" x14ac:dyDescent="0.25">
      <c r="A92" t="s">
        <v>190</v>
      </c>
      <c r="B92" t="s">
        <v>190</v>
      </c>
      <c r="C92">
        <v>2021023</v>
      </c>
      <c r="D92" s="11" t="s">
        <v>191</v>
      </c>
      <c r="E92" t="s">
        <v>125</v>
      </c>
      <c r="F92" t="s">
        <v>710</v>
      </c>
      <c r="G92" t="s">
        <v>41</v>
      </c>
      <c r="H92" t="s">
        <v>710</v>
      </c>
      <c r="I92" t="s">
        <v>41</v>
      </c>
      <c r="J92" t="s">
        <v>710</v>
      </c>
      <c r="K92" t="s">
        <v>41</v>
      </c>
    </row>
    <row r="93" spans="1:11" x14ac:dyDescent="0.25">
      <c r="A93" t="s">
        <v>192</v>
      </c>
      <c r="B93" t="s">
        <v>192</v>
      </c>
      <c r="C93">
        <v>1314004</v>
      </c>
      <c r="D93" s="11">
        <v>37683380124347</v>
      </c>
      <c r="E93" t="s">
        <v>131</v>
      </c>
      <c r="F93" t="s">
        <v>710</v>
      </c>
      <c r="G93" t="s">
        <v>41</v>
      </c>
      <c r="H93" t="s">
        <v>710</v>
      </c>
      <c r="I93" t="s">
        <v>41</v>
      </c>
      <c r="J93" t="s">
        <v>710</v>
      </c>
      <c r="K93" t="s">
        <v>41</v>
      </c>
    </row>
    <row r="94" spans="1:11" x14ac:dyDescent="0.25">
      <c r="A94" t="s">
        <v>193</v>
      </c>
      <c r="B94" t="s">
        <v>193</v>
      </c>
      <c r="C94">
        <v>1718047</v>
      </c>
      <c r="D94" s="11">
        <v>9618380136200</v>
      </c>
      <c r="E94" t="s">
        <v>83</v>
      </c>
      <c r="F94" t="s">
        <v>710</v>
      </c>
      <c r="G94" t="s">
        <v>41</v>
      </c>
      <c r="H94" t="s">
        <v>710</v>
      </c>
      <c r="I94" t="s">
        <v>41</v>
      </c>
      <c r="J94" t="s">
        <v>710</v>
      </c>
      <c r="K94" t="s">
        <v>41</v>
      </c>
    </row>
    <row r="95" spans="1:11" x14ac:dyDescent="0.25">
      <c r="A95" t="s">
        <v>194</v>
      </c>
      <c r="B95" t="s">
        <v>195</v>
      </c>
      <c r="C95">
        <v>1415011</v>
      </c>
      <c r="D95" s="11">
        <v>37680986116776</v>
      </c>
      <c r="E95" t="s">
        <v>53</v>
      </c>
      <c r="F95" t="s">
        <v>710</v>
      </c>
      <c r="G95" t="s">
        <v>41</v>
      </c>
      <c r="H95" t="s">
        <v>710</v>
      </c>
      <c r="I95" t="s">
        <v>41</v>
      </c>
      <c r="J95" t="s">
        <v>710</v>
      </c>
      <c r="K95" t="s">
        <v>41</v>
      </c>
    </row>
    <row r="96" spans="1:11" x14ac:dyDescent="0.25">
      <c r="A96" t="s">
        <v>196</v>
      </c>
      <c r="B96" t="s">
        <v>195</v>
      </c>
      <c r="C96">
        <v>1415012</v>
      </c>
      <c r="D96" s="11">
        <v>37681060111195</v>
      </c>
      <c r="E96" t="s">
        <v>53</v>
      </c>
      <c r="F96" t="s">
        <v>710</v>
      </c>
      <c r="G96" t="s">
        <v>41</v>
      </c>
      <c r="H96" t="s">
        <v>710</v>
      </c>
      <c r="I96" t="s">
        <v>41</v>
      </c>
      <c r="J96" t="s">
        <v>710</v>
      </c>
      <c r="K96" t="s">
        <v>41</v>
      </c>
    </row>
    <row r="97" spans="1:11" x14ac:dyDescent="0.25">
      <c r="A97" t="s">
        <v>197</v>
      </c>
      <c r="B97" t="s">
        <v>195</v>
      </c>
      <c r="C97">
        <v>1819055</v>
      </c>
      <c r="D97" s="11">
        <v>37103710138404</v>
      </c>
      <c r="E97" t="s">
        <v>60</v>
      </c>
      <c r="F97" t="s">
        <v>710</v>
      </c>
      <c r="G97" t="s">
        <v>41</v>
      </c>
      <c r="H97" t="s">
        <v>710</v>
      </c>
      <c r="I97" t="s">
        <v>41</v>
      </c>
      <c r="J97" t="s">
        <v>710</v>
      </c>
      <c r="K97" t="s">
        <v>41</v>
      </c>
    </row>
    <row r="98" spans="1:11" x14ac:dyDescent="0.25">
      <c r="A98" t="s">
        <v>198</v>
      </c>
      <c r="B98" t="s">
        <v>195</v>
      </c>
      <c r="C98">
        <v>1213004</v>
      </c>
      <c r="D98" s="11">
        <v>37735690136267</v>
      </c>
      <c r="E98" t="s">
        <v>49</v>
      </c>
      <c r="F98" t="s">
        <v>710</v>
      </c>
      <c r="G98" t="s">
        <v>41</v>
      </c>
      <c r="H98" t="s">
        <v>710</v>
      </c>
      <c r="I98" t="s">
        <v>41</v>
      </c>
      <c r="J98" t="s">
        <v>710</v>
      </c>
      <c r="K98" t="s">
        <v>41</v>
      </c>
    </row>
    <row r="99" spans="1:11" x14ac:dyDescent="0.25">
      <c r="A99" t="s">
        <v>199</v>
      </c>
      <c r="B99" t="s">
        <v>199</v>
      </c>
      <c r="C99">
        <v>1213005</v>
      </c>
      <c r="D99" s="11">
        <v>7100740731380</v>
      </c>
      <c r="E99" t="s">
        <v>49</v>
      </c>
      <c r="F99" t="s">
        <v>710</v>
      </c>
      <c r="G99" t="s">
        <v>41</v>
      </c>
      <c r="H99" t="s">
        <v>710</v>
      </c>
      <c r="I99" t="s">
        <v>41</v>
      </c>
      <c r="J99" t="s">
        <v>710</v>
      </c>
      <c r="K99" t="s">
        <v>41</v>
      </c>
    </row>
    <row r="100" spans="1:11" x14ac:dyDescent="0.25">
      <c r="A100" t="s">
        <v>200</v>
      </c>
      <c r="B100" t="s">
        <v>201</v>
      </c>
      <c r="C100">
        <v>1011022</v>
      </c>
      <c r="D100" s="11">
        <v>1611190130609</v>
      </c>
      <c r="E100" t="s">
        <v>76</v>
      </c>
      <c r="F100" t="s">
        <v>710</v>
      </c>
      <c r="G100" t="s">
        <v>41</v>
      </c>
      <c r="H100" t="s">
        <v>710</v>
      </c>
      <c r="I100" t="s">
        <v>41</v>
      </c>
      <c r="J100" t="s">
        <v>710</v>
      </c>
      <c r="K100" t="s">
        <v>41</v>
      </c>
    </row>
    <row r="101" spans="1:11" x14ac:dyDescent="0.25">
      <c r="A101" t="s">
        <v>202</v>
      </c>
      <c r="B101" t="s">
        <v>201</v>
      </c>
      <c r="C101">
        <v>910008</v>
      </c>
      <c r="D101" s="11">
        <v>1611190119222</v>
      </c>
      <c r="E101" t="s">
        <v>102</v>
      </c>
      <c r="F101" t="s">
        <v>721</v>
      </c>
      <c r="G101" t="s">
        <v>41</v>
      </c>
      <c r="H101" t="s">
        <v>721</v>
      </c>
      <c r="I101" t="s">
        <v>41</v>
      </c>
      <c r="J101" t="s">
        <v>721</v>
      </c>
      <c r="K101" t="s">
        <v>41</v>
      </c>
    </row>
    <row r="102" spans="1:11" x14ac:dyDescent="0.25">
      <c r="A102" t="s">
        <v>203</v>
      </c>
      <c r="B102" t="s">
        <v>203</v>
      </c>
      <c r="C102">
        <v>1819015</v>
      </c>
      <c r="D102" s="11">
        <v>30664640123729</v>
      </c>
      <c r="E102" t="s">
        <v>60</v>
      </c>
      <c r="F102" t="s">
        <v>710</v>
      </c>
      <c r="G102" t="s">
        <v>41</v>
      </c>
      <c r="H102" t="s">
        <v>710</v>
      </c>
      <c r="I102" t="s">
        <v>41</v>
      </c>
      <c r="J102" t="s">
        <v>710</v>
      </c>
      <c r="K102" t="s">
        <v>41</v>
      </c>
    </row>
    <row r="103" spans="1:11" x14ac:dyDescent="0.25">
      <c r="A103" t="s">
        <v>204</v>
      </c>
      <c r="B103" t="s">
        <v>204</v>
      </c>
      <c r="C103">
        <v>1112005</v>
      </c>
      <c r="D103" s="11">
        <v>1100170123968</v>
      </c>
      <c r="E103" t="s">
        <v>51</v>
      </c>
      <c r="F103" t="s">
        <v>710</v>
      </c>
      <c r="G103" t="s">
        <v>41</v>
      </c>
      <c r="H103" t="s">
        <v>710</v>
      </c>
      <c r="I103" t="s">
        <v>41</v>
      </c>
      <c r="J103" t="s">
        <v>710</v>
      </c>
      <c r="K103" t="s">
        <v>41</v>
      </c>
    </row>
    <row r="104" spans="1:11" x14ac:dyDescent="0.25">
      <c r="A104" t="s">
        <v>205</v>
      </c>
      <c r="B104" t="s">
        <v>206</v>
      </c>
      <c r="C104">
        <v>1415002</v>
      </c>
      <c r="D104" s="11">
        <v>19753090135145</v>
      </c>
      <c r="E104" t="s">
        <v>53</v>
      </c>
      <c r="F104" t="s">
        <v>710</v>
      </c>
      <c r="G104" t="s">
        <v>41</v>
      </c>
      <c r="H104" t="s">
        <v>710</v>
      </c>
      <c r="I104" t="s">
        <v>41</v>
      </c>
      <c r="J104" t="s">
        <v>710</v>
      </c>
      <c r="K104" t="s">
        <v>41</v>
      </c>
    </row>
    <row r="105" spans="1:11" x14ac:dyDescent="0.25">
      <c r="A105" t="s">
        <v>207</v>
      </c>
      <c r="B105" t="s">
        <v>206</v>
      </c>
      <c r="C105">
        <v>1516002</v>
      </c>
      <c r="D105" s="11">
        <v>37682130127084</v>
      </c>
      <c r="E105" t="s">
        <v>55</v>
      </c>
      <c r="F105" t="s">
        <v>710</v>
      </c>
      <c r="G105" t="s">
        <v>41</v>
      </c>
      <c r="H105" t="s">
        <v>710</v>
      </c>
      <c r="I105" t="s">
        <v>41</v>
      </c>
      <c r="J105" t="s">
        <v>710</v>
      </c>
      <c r="K105" t="s">
        <v>41</v>
      </c>
    </row>
    <row r="106" spans="1:11" x14ac:dyDescent="0.25">
      <c r="A106" t="s">
        <v>208</v>
      </c>
      <c r="B106" t="s">
        <v>206</v>
      </c>
      <c r="C106">
        <v>1920031</v>
      </c>
      <c r="D106" s="11">
        <v>57727020139439</v>
      </c>
      <c r="E106" t="s">
        <v>155</v>
      </c>
      <c r="F106" t="s">
        <v>710</v>
      </c>
      <c r="G106" t="s">
        <v>41</v>
      </c>
      <c r="H106" t="s">
        <v>710</v>
      </c>
      <c r="I106" t="s">
        <v>41</v>
      </c>
      <c r="J106" t="s">
        <v>710</v>
      </c>
      <c r="K106" t="s">
        <v>41</v>
      </c>
    </row>
    <row r="107" spans="1:11" x14ac:dyDescent="0.25">
      <c r="A107" t="s">
        <v>209</v>
      </c>
      <c r="B107" t="s">
        <v>210</v>
      </c>
      <c r="C107">
        <v>1819034</v>
      </c>
      <c r="D107" s="11">
        <v>50711670138057</v>
      </c>
      <c r="E107" t="s">
        <v>60</v>
      </c>
      <c r="F107" t="s">
        <v>710</v>
      </c>
      <c r="G107" t="s">
        <v>41</v>
      </c>
      <c r="H107" t="s">
        <v>710</v>
      </c>
      <c r="I107" t="s">
        <v>41</v>
      </c>
      <c r="J107" t="s">
        <v>710</v>
      </c>
      <c r="K107" t="s">
        <v>41</v>
      </c>
    </row>
    <row r="108" spans="1:11" x14ac:dyDescent="0.25">
      <c r="A108" t="s">
        <v>211</v>
      </c>
      <c r="B108" t="s">
        <v>210</v>
      </c>
      <c r="C108">
        <v>1718027</v>
      </c>
      <c r="D108" s="11">
        <v>1100170136101</v>
      </c>
      <c r="E108" t="s">
        <v>83</v>
      </c>
      <c r="F108" t="s">
        <v>710</v>
      </c>
      <c r="G108" t="s">
        <v>41</v>
      </c>
      <c r="H108" t="s">
        <v>710</v>
      </c>
      <c r="I108" t="s">
        <v>41</v>
      </c>
      <c r="J108" t="s">
        <v>710</v>
      </c>
      <c r="K108" t="s">
        <v>41</v>
      </c>
    </row>
    <row r="109" spans="1:11" x14ac:dyDescent="0.25">
      <c r="A109" t="s">
        <v>212</v>
      </c>
      <c r="B109" t="s">
        <v>212</v>
      </c>
      <c r="C109">
        <v>1617016</v>
      </c>
      <c r="D109" s="11">
        <v>7100740134114</v>
      </c>
      <c r="E109" t="s">
        <v>96</v>
      </c>
      <c r="F109" t="s">
        <v>710</v>
      </c>
      <c r="G109" t="s">
        <v>41</v>
      </c>
      <c r="H109" t="s">
        <v>721</v>
      </c>
      <c r="I109" t="s">
        <v>36</v>
      </c>
      <c r="J109" t="s">
        <v>710</v>
      </c>
      <c r="K109" t="s">
        <v>41</v>
      </c>
    </row>
    <row r="110" spans="1:11" x14ac:dyDescent="0.25">
      <c r="A110" t="s">
        <v>213</v>
      </c>
      <c r="B110" t="s">
        <v>214</v>
      </c>
      <c r="C110">
        <v>1819035</v>
      </c>
      <c r="D110" s="11">
        <v>4100410114991</v>
      </c>
      <c r="E110" t="s">
        <v>60</v>
      </c>
      <c r="F110" t="s">
        <v>710</v>
      </c>
      <c r="G110" t="s">
        <v>41</v>
      </c>
      <c r="H110" t="s">
        <v>710</v>
      </c>
      <c r="I110" t="s">
        <v>41</v>
      </c>
      <c r="J110" t="s">
        <v>710</v>
      </c>
      <c r="K110" t="s">
        <v>41</v>
      </c>
    </row>
    <row r="111" spans="1:11" x14ac:dyDescent="0.25">
      <c r="A111" t="s">
        <v>215</v>
      </c>
      <c r="B111" t="s">
        <v>215</v>
      </c>
      <c r="C111">
        <v>1920022</v>
      </c>
      <c r="D111" s="11">
        <v>9618380139006</v>
      </c>
      <c r="E111" t="s">
        <v>155</v>
      </c>
      <c r="F111" t="s">
        <v>710</v>
      </c>
      <c r="G111" t="s">
        <v>41</v>
      </c>
      <c r="H111" t="s">
        <v>710</v>
      </c>
      <c r="I111" t="s">
        <v>41</v>
      </c>
      <c r="J111" t="s">
        <v>710</v>
      </c>
      <c r="K111" t="s">
        <v>41</v>
      </c>
    </row>
    <row r="112" spans="1:11" x14ac:dyDescent="0.25">
      <c r="A112" t="s">
        <v>216</v>
      </c>
      <c r="B112" t="s">
        <v>216</v>
      </c>
      <c r="C112">
        <v>2021024</v>
      </c>
      <c r="D112" s="11" t="s">
        <v>217</v>
      </c>
      <c r="E112" t="s">
        <v>125</v>
      </c>
      <c r="F112" t="s">
        <v>710</v>
      </c>
      <c r="G112" t="s">
        <v>41</v>
      </c>
      <c r="H112" t="s">
        <v>710</v>
      </c>
      <c r="I112" t="s">
        <v>41</v>
      </c>
      <c r="J112" t="s">
        <v>710</v>
      </c>
      <c r="K112" t="s">
        <v>41</v>
      </c>
    </row>
    <row r="113" spans="1:11" x14ac:dyDescent="0.25">
      <c r="A113" t="s">
        <v>218</v>
      </c>
      <c r="B113" t="s">
        <v>219</v>
      </c>
      <c r="C113">
        <v>1516014</v>
      </c>
      <c r="D113" s="11">
        <v>19768690131128</v>
      </c>
      <c r="E113" t="s">
        <v>55</v>
      </c>
      <c r="F113" t="s">
        <v>710</v>
      </c>
      <c r="G113" t="s">
        <v>41</v>
      </c>
      <c r="H113" t="s">
        <v>710</v>
      </c>
      <c r="I113" t="s">
        <v>41</v>
      </c>
      <c r="J113" t="s">
        <v>710</v>
      </c>
      <c r="K113" t="s">
        <v>41</v>
      </c>
    </row>
    <row r="114" spans="1:11" x14ac:dyDescent="0.25">
      <c r="A114" t="s">
        <v>220</v>
      </c>
      <c r="B114" t="s">
        <v>219</v>
      </c>
      <c r="C114">
        <v>2122004</v>
      </c>
      <c r="D114" s="11" t="s">
        <v>221</v>
      </c>
      <c r="E114" t="s">
        <v>58</v>
      </c>
      <c r="F114" t="s">
        <v>710</v>
      </c>
      <c r="G114" t="s">
        <v>41</v>
      </c>
      <c r="H114" t="s">
        <v>710</v>
      </c>
      <c r="I114" t="s">
        <v>41</v>
      </c>
      <c r="J114" t="s">
        <v>710</v>
      </c>
      <c r="K114" t="s">
        <v>41</v>
      </c>
    </row>
    <row r="115" spans="1:11" x14ac:dyDescent="0.25">
      <c r="A115" t="s">
        <v>222</v>
      </c>
      <c r="B115" t="s">
        <v>219</v>
      </c>
      <c r="C115">
        <v>2021012</v>
      </c>
      <c r="D115" s="11" t="s">
        <v>223</v>
      </c>
      <c r="E115" t="s">
        <v>125</v>
      </c>
      <c r="F115" t="s">
        <v>710</v>
      </c>
      <c r="G115" t="s">
        <v>41</v>
      </c>
      <c r="H115" t="s">
        <v>710</v>
      </c>
      <c r="I115" t="s">
        <v>41</v>
      </c>
      <c r="J115" t="s">
        <v>710</v>
      </c>
      <c r="K115" t="s">
        <v>41</v>
      </c>
    </row>
    <row r="116" spans="1:11" x14ac:dyDescent="0.25">
      <c r="A116" t="s">
        <v>224</v>
      </c>
      <c r="B116" t="s">
        <v>219</v>
      </c>
      <c r="C116">
        <v>1617018</v>
      </c>
      <c r="D116" s="11">
        <v>19768690119016</v>
      </c>
      <c r="E116" t="s">
        <v>96</v>
      </c>
      <c r="F116" t="s">
        <v>710</v>
      </c>
      <c r="G116" t="s">
        <v>41</v>
      </c>
      <c r="H116" t="s">
        <v>710</v>
      </c>
      <c r="I116" t="s">
        <v>41</v>
      </c>
      <c r="J116" t="s">
        <v>710</v>
      </c>
      <c r="K116" t="s">
        <v>41</v>
      </c>
    </row>
    <row r="117" spans="1:11" x14ac:dyDescent="0.25">
      <c r="A117" t="s">
        <v>225</v>
      </c>
      <c r="B117" t="s">
        <v>225</v>
      </c>
      <c r="C117">
        <v>910009</v>
      </c>
      <c r="D117" s="11">
        <v>37683386039457</v>
      </c>
      <c r="E117" t="s">
        <v>102</v>
      </c>
      <c r="F117" t="s">
        <v>710</v>
      </c>
      <c r="G117" t="s">
        <v>41</v>
      </c>
      <c r="H117" t="s">
        <v>710</v>
      </c>
      <c r="I117" t="s">
        <v>41</v>
      </c>
      <c r="J117" t="s">
        <v>710</v>
      </c>
      <c r="K117" t="s">
        <v>41</v>
      </c>
    </row>
    <row r="118" spans="1:11" x14ac:dyDescent="0.25">
      <c r="A118" t="s">
        <v>226</v>
      </c>
      <c r="B118" t="s">
        <v>227</v>
      </c>
      <c r="C118">
        <v>1617019</v>
      </c>
      <c r="D118" s="11">
        <v>39686276119309</v>
      </c>
      <c r="E118" t="s">
        <v>96</v>
      </c>
      <c r="F118" t="s">
        <v>710</v>
      </c>
      <c r="G118" t="s">
        <v>41</v>
      </c>
      <c r="H118" t="s">
        <v>710</v>
      </c>
      <c r="I118" t="s">
        <v>41</v>
      </c>
      <c r="J118" t="s">
        <v>710</v>
      </c>
      <c r="K118" t="s">
        <v>41</v>
      </c>
    </row>
    <row r="119" spans="1:11" x14ac:dyDescent="0.25">
      <c r="A119" t="s">
        <v>228</v>
      </c>
      <c r="B119" t="s">
        <v>227</v>
      </c>
      <c r="C119">
        <v>1718033</v>
      </c>
      <c r="D119" s="11">
        <v>39686270136135</v>
      </c>
      <c r="E119" t="s">
        <v>83</v>
      </c>
      <c r="F119" t="s">
        <v>710</v>
      </c>
      <c r="G119" t="s">
        <v>41</v>
      </c>
      <c r="H119" t="s">
        <v>710</v>
      </c>
      <c r="I119" t="s">
        <v>41</v>
      </c>
      <c r="J119" t="s">
        <v>710</v>
      </c>
      <c r="K119" t="s">
        <v>41</v>
      </c>
    </row>
    <row r="120" spans="1:11" x14ac:dyDescent="0.25">
      <c r="A120" t="s">
        <v>229</v>
      </c>
      <c r="B120" t="s">
        <v>227</v>
      </c>
      <c r="C120">
        <v>1415013</v>
      </c>
      <c r="D120" s="11">
        <v>39686270129890</v>
      </c>
      <c r="E120" t="s">
        <v>53</v>
      </c>
      <c r="F120" t="s">
        <v>710</v>
      </c>
      <c r="G120" t="s">
        <v>41</v>
      </c>
      <c r="H120" t="s">
        <v>710</v>
      </c>
      <c r="I120" t="s">
        <v>41</v>
      </c>
      <c r="J120" t="s">
        <v>710</v>
      </c>
      <c r="K120" t="s">
        <v>41</v>
      </c>
    </row>
    <row r="121" spans="1:11" x14ac:dyDescent="0.25">
      <c r="A121" t="s">
        <v>230</v>
      </c>
      <c r="B121" t="s">
        <v>227</v>
      </c>
      <c r="C121">
        <v>1718034</v>
      </c>
      <c r="D121" s="11">
        <v>39686270136028</v>
      </c>
      <c r="E121" t="s">
        <v>83</v>
      </c>
      <c r="F121" t="s">
        <v>710</v>
      </c>
      <c r="G121" t="s">
        <v>41</v>
      </c>
      <c r="H121" t="s">
        <v>710</v>
      </c>
      <c r="I121" t="s">
        <v>41</v>
      </c>
      <c r="J121" t="s">
        <v>710</v>
      </c>
      <c r="K121" t="s">
        <v>41</v>
      </c>
    </row>
    <row r="122" spans="1:11" x14ac:dyDescent="0.25">
      <c r="A122" t="s">
        <v>231</v>
      </c>
      <c r="B122" t="s">
        <v>227</v>
      </c>
      <c r="C122">
        <v>1617027</v>
      </c>
      <c r="D122" s="11">
        <v>39686270117796</v>
      </c>
      <c r="E122" t="s">
        <v>96</v>
      </c>
      <c r="F122" t="s">
        <v>710</v>
      </c>
      <c r="G122" t="s">
        <v>41</v>
      </c>
      <c r="H122" t="s">
        <v>710</v>
      </c>
      <c r="I122" t="s">
        <v>41</v>
      </c>
      <c r="J122" t="s">
        <v>710</v>
      </c>
      <c r="K122" t="s">
        <v>41</v>
      </c>
    </row>
    <row r="123" spans="1:11" x14ac:dyDescent="0.25">
      <c r="A123" t="s">
        <v>232</v>
      </c>
      <c r="B123" t="s">
        <v>232</v>
      </c>
      <c r="C123">
        <v>1011023</v>
      </c>
      <c r="D123" s="11">
        <v>48705320122267</v>
      </c>
      <c r="E123" t="s">
        <v>76</v>
      </c>
      <c r="F123" t="s">
        <v>710</v>
      </c>
      <c r="G123" t="s">
        <v>41</v>
      </c>
      <c r="H123" t="s">
        <v>710</v>
      </c>
      <c r="I123" t="s">
        <v>41</v>
      </c>
      <c r="J123" t="s">
        <v>710</v>
      </c>
      <c r="K123" t="s">
        <v>41</v>
      </c>
    </row>
    <row r="124" spans="1:11" x14ac:dyDescent="0.25">
      <c r="A124" t="s">
        <v>233</v>
      </c>
      <c r="B124" t="s">
        <v>233</v>
      </c>
      <c r="C124">
        <v>1819089</v>
      </c>
      <c r="D124" s="11">
        <v>37103710138594</v>
      </c>
      <c r="E124" t="s">
        <v>60</v>
      </c>
      <c r="F124" t="s">
        <v>710</v>
      </c>
      <c r="G124" t="s">
        <v>41</v>
      </c>
      <c r="H124" t="s">
        <v>710</v>
      </c>
      <c r="I124" t="s">
        <v>41</v>
      </c>
      <c r="J124" t="s">
        <v>710</v>
      </c>
      <c r="K124" t="s">
        <v>41</v>
      </c>
    </row>
    <row r="125" spans="1:11" x14ac:dyDescent="0.25">
      <c r="A125" t="s">
        <v>234</v>
      </c>
      <c r="B125" t="s">
        <v>234</v>
      </c>
      <c r="C125">
        <v>1415015</v>
      </c>
      <c r="D125" s="11">
        <v>37683380127647</v>
      </c>
      <c r="E125" t="s">
        <v>53</v>
      </c>
      <c r="F125" t="s">
        <v>710</v>
      </c>
      <c r="G125" t="s">
        <v>41</v>
      </c>
      <c r="H125" t="s">
        <v>710</v>
      </c>
      <c r="I125" t="s">
        <v>41</v>
      </c>
      <c r="J125" t="s">
        <v>710</v>
      </c>
      <c r="K125" t="s">
        <v>41</v>
      </c>
    </row>
    <row r="126" spans="1:11" x14ac:dyDescent="0.25">
      <c r="A126" t="s">
        <v>235</v>
      </c>
      <c r="B126" t="s">
        <v>235</v>
      </c>
      <c r="C126">
        <v>1415016</v>
      </c>
      <c r="D126" s="11">
        <v>1612590129932</v>
      </c>
      <c r="E126" t="s">
        <v>53</v>
      </c>
      <c r="F126" t="s">
        <v>710</v>
      </c>
      <c r="G126" t="s">
        <v>41</v>
      </c>
      <c r="H126" t="s">
        <v>710</v>
      </c>
      <c r="I126" t="s">
        <v>41</v>
      </c>
      <c r="J126" t="s">
        <v>710</v>
      </c>
      <c r="K126" t="s">
        <v>41</v>
      </c>
    </row>
    <row r="127" spans="1:11" x14ac:dyDescent="0.25">
      <c r="A127" t="s">
        <v>236</v>
      </c>
      <c r="B127" t="s">
        <v>237</v>
      </c>
      <c r="C127">
        <v>1617004</v>
      </c>
      <c r="D127" s="11">
        <v>30103060133983</v>
      </c>
      <c r="E127" t="s">
        <v>96</v>
      </c>
      <c r="F127" t="s">
        <v>710</v>
      </c>
      <c r="G127" t="s">
        <v>41</v>
      </c>
      <c r="H127" t="s">
        <v>710</v>
      </c>
      <c r="I127" t="s">
        <v>41</v>
      </c>
      <c r="J127" t="s">
        <v>710</v>
      </c>
      <c r="K127" t="s">
        <v>41</v>
      </c>
    </row>
    <row r="128" spans="1:11" x14ac:dyDescent="0.25">
      <c r="A128" t="s">
        <v>238</v>
      </c>
      <c r="B128" t="s">
        <v>239</v>
      </c>
      <c r="C128">
        <v>1213006</v>
      </c>
      <c r="D128" s="11">
        <v>1612590111476</v>
      </c>
      <c r="E128" t="s">
        <v>49</v>
      </c>
      <c r="F128" t="s">
        <v>710</v>
      </c>
      <c r="G128" t="s">
        <v>41</v>
      </c>
      <c r="H128" t="s">
        <v>710</v>
      </c>
      <c r="I128" t="s">
        <v>41</v>
      </c>
      <c r="J128" t="s">
        <v>710</v>
      </c>
      <c r="K128" t="s">
        <v>41</v>
      </c>
    </row>
    <row r="129" spans="1:11" x14ac:dyDescent="0.25">
      <c r="A129" t="s">
        <v>240</v>
      </c>
      <c r="B129" t="s">
        <v>239</v>
      </c>
      <c r="C129">
        <v>1213007</v>
      </c>
      <c r="D129" s="11">
        <v>1612596118608</v>
      </c>
      <c r="E129" t="s">
        <v>49</v>
      </c>
      <c r="F129" t="s">
        <v>710</v>
      </c>
      <c r="G129" t="s">
        <v>41</v>
      </c>
      <c r="H129" t="s">
        <v>710</v>
      </c>
      <c r="I129" t="s">
        <v>41</v>
      </c>
      <c r="J129" t="s">
        <v>710</v>
      </c>
      <c r="K129" t="s">
        <v>41</v>
      </c>
    </row>
    <row r="130" spans="1:11" x14ac:dyDescent="0.25">
      <c r="A130" t="s">
        <v>241</v>
      </c>
      <c r="B130" t="s">
        <v>239</v>
      </c>
      <c r="C130">
        <v>1112006</v>
      </c>
      <c r="D130" s="11">
        <v>1100176001788</v>
      </c>
      <c r="E130" t="s">
        <v>51</v>
      </c>
      <c r="F130" t="s">
        <v>710</v>
      </c>
      <c r="G130" t="s">
        <v>41</v>
      </c>
      <c r="H130" t="s">
        <v>710</v>
      </c>
      <c r="I130" t="s">
        <v>41</v>
      </c>
      <c r="J130" t="s">
        <v>710</v>
      </c>
      <c r="K130" t="s">
        <v>41</v>
      </c>
    </row>
    <row r="131" spans="1:11" x14ac:dyDescent="0.25">
      <c r="A131" t="s">
        <v>242</v>
      </c>
      <c r="B131" t="s">
        <v>239</v>
      </c>
      <c r="C131">
        <v>1819084</v>
      </c>
      <c r="D131" s="11">
        <v>1771800138289</v>
      </c>
      <c r="E131" t="s">
        <v>60</v>
      </c>
      <c r="F131" t="s">
        <v>710</v>
      </c>
      <c r="G131" t="s">
        <v>41</v>
      </c>
      <c r="H131" t="s">
        <v>710</v>
      </c>
      <c r="I131" t="s">
        <v>41</v>
      </c>
      <c r="J131" t="s">
        <v>710</v>
      </c>
      <c r="K131" t="s">
        <v>41</v>
      </c>
    </row>
    <row r="132" spans="1:11" x14ac:dyDescent="0.25">
      <c r="A132" t="s">
        <v>243</v>
      </c>
      <c r="B132" t="s">
        <v>239</v>
      </c>
      <c r="C132">
        <v>1213008</v>
      </c>
      <c r="D132" s="11">
        <v>1100176002000</v>
      </c>
      <c r="E132" t="s">
        <v>49</v>
      </c>
      <c r="F132" t="s">
        <v>710</v>
      </c>
      <c r="G132" t="s">
        <v>41</v>
      </c>
      <c r="H132" t="s">
        <v>710</v>
      </c>
      <c r="I132" t="s">
        <v>41</v>
      </c>
      <c r="J132" t="s">
        <v>710</v>
      </c>
      <c r="K132" t="s">
        <v>41</v>
      </c>
    </row>
    <row r="133" spans="1:11" x14ac:dyDescent="0.25">
      <c r="A133" t="s">
        <v>244</v>
      </c>
      <c r="B133" t="s">
        <v>239</v>
      </c>
      <c r="C133">
        <v>1213009</v>
      </c>
      <c r="D133" s="11">
        <v>1612590115592</v>
      </c>
      <c r="E133" t="s">
        <v>49</v>
      </c>
      <c r="F133" t="s">
        <v>710</v>
      </c>
      <c r="G133" t="s">
        <v>41</v>
      </c>
      <c r="H133" t="s">
        <v>710</v>
      </c>
      <c r="I133" t="s">
        <v>41</v>
      </c>
      <c r="J133" t="s">
        <v>710</v>
      </c>
      <c r="K133" t="s">
        <v>41</v>
      </c>
    </row>
    <row r="134" spans="1:11" x14ac:dyDescent="0.25">
      <c r="A134" t="s">
        <v>245</v>
      </c>
      <c r="B134" t="s">
        <v>246</v>
      </c>
      <c r="C134">
        <v>1516015</v>
      </c>
      <c r="D134" s="11">
        <v>39686270132050</v>
      </c>
      <c r="E134" t="s">
        <v>55</v>
      </c>
      <c r="F134" t="s">
        <v>710</v>
      </c>
      <c r="G134" t="s">
        <v>41</v>
      </c>
      <c r="H134" t="s">
        <v>710</v>
      </c>
      <c r="I134" t="s">
        <v>41</v>
      </c>
      <c r="J134" t="s">
        <v>710</v>
      </c>
      <c r="K134" t="s">
        <v>41</v>
      </c>
    </row>
    <row r="135" spans="1:11" x14ac:dyDescent="0.25">
      <c r="A135" t="s">
        <v>247</v>
      </c>
      <c r="B135" t="s">
        <v>247</v>
      </c>
      <c r="C135">
        <v>1617005</v>
      </c>
      <c r="D135" s="11">
        <v>30666216094874</v>
      </c>
      <c r="E135" t="s">
        <v>96</v>
      </c>
      <c r="F135" t="s">
        <v>710</v>
      </c>
      <c r="G135" t="s">
        <v>41</v>
      </c>
      <c r="H135" t="s">
        <v>710</v>
      </c>
      <c r="I135" t="s">
        <v>41</v>
      </c>
      <c r="J135" t="s">
        <v>710</v>
      </c>
      <c r="K135" t="s">
        <v>41</v>
      </c>
    </row>
    <row r="136" spans="1:11" x14ac:dyDescent="0.25">
      <c r="A136" t="s">
        <v>248</v>
      </c>
      <c r="B136" t="s">
        <v>248</v>
      </c>
      <c r="C136">
        <v>2021026</v>
      </c>
      <c r="D136" s="11" t="s">
        <v>249</v>
      </c>
      <c r="E136" t="s">
        <v>125</v>
      </c>
      <c r="F136" t="s">
        <v>710</v>
      </c>
      <c r="G136" t="s">
        <v>41</v>
      </c>
      <c r="H136" t="s">
        <v>710</v>
      </c>
      <c r="I136" t="s">
        <v>41</v>
      </c>
      <c r="J136" t="s">
        <v>710</v>
      </c>
      <c r="K136" t="s">
        <v>41</v>
      </c>
    </row>
    <row r="137" spans="1:11" x14ac:dyDescent="0.25">
      <c r="A137" t="s">
        <v>250</v>
      </c>
      <c r="B137" t="s">
        <v>250</v>
      </c>
      <c r="C137">
        <v>1011024</v>
      </c>
      <c r="D137" s="11">
        <v>54105466119291</v>
      </c>
      <c r="E137" t="s">
        <v>76</v>
      </c>
      <c r="F137" t="s">
        <v>710</v>
      </c>
      <c r="G137" t="s">
        <v>41</v>
      </c>
      <c r="H137" t="s">
        <v>710</v>
      </c>
      <c r="I137" t="s">
        <v>41</v>
      </c>
      <c r="J137" t="s">
        <v>710</v>
      </c>
      <c r="K137" t="s">
        <v>41</v>
      </c>
    </row>
    <row r="138" spans="1:11" x14ac:dyDescent="0.25">
      <c r="A138" t="s">
        <v>251</v>
      </c>
      <c r="B138" t="s">
        <v>252</v>
      </c>
      <c r="C138">
        <v>1819056</v>
      </c>
      <c r="D138" s="11">
        <v>37103710137695</v>
      </c>
      <c r="E138" t="s">
        <v>60</v>
      </c>
      <c r="F138" t="s">
        <v>710</v>
      </c>
      <c r="G138" t="s">
        <v>41</v>
      </c>
      <c r="H138" t="s">
        <v>710</v>
      </c>
      <c r="I138" t="s">
        <v>41</v>
      </c>
      <c r="J138" t="s">
        <v>710</v>
      </c>
      <c r="K138" t="s">
        <v>41</v>
      </c>
    </row>
    <row r="139" spans="1:11" x14ac:dyDescent="0.25">
      <c r="A139" t="s">
        <v>253</v>
      </c>
      <c r="B139" t="s">
        <v>252</v>
      </c>
      <c r="C139">
        <v>1819058</v>
      </c>
      <c r="D139" s="11">
        <v>37103710137752</v>
      </c>
      <c r="E139" t="s">
        <v>60</v>
      </c>
      <c r="F139" t="s">
        <v>710</v>
      </c>
      <c r="G139" t="s">
        <v>41</v>
      </c>
      <c r="H139" t="s">
        <v>710</v>
      </c>
      <c r="I139" t="s">
        <v>41</v>
      </c>
      <c r="J139" t="s">
        <v>710</v>
      </c>
      <c r="K139" t="s">
        <v>41</v>
      </c>
    </row>
    <row r="140" spans="1:11" x14ac:dyDescent="0.25">
      <c r="A140" t="s">
        <v>254</v>
      </c>
      <c r="B140" t="s">
        <v>254</v>
      </c>
      <c r="C140">
        <v>1415018</v>
      </c>
      <c r="D140" s="11">
        <v>37683380129395</v>
      </c>
      <c r="E140" t="s">
        <v>53</v>
      </c>
      <c r="F140" t="s">
        <v>710</v>
      </c>
      <c r="G140" t="s">
        <v>41</v>
      </c>
      <c r="H140" t="s">
        <v>710</v>
      </c>
      <c r="I140" t="s">
        <v>41</v>
      </c>
      <c r="J140" t="s">
        <v>710</v>
      </c>
      <c r="K140" t="s">
        <v>41</v>
      </c>
    </row>
    <row r="141" spans="1:11" x14ac:dyDescent="0.25">
      <c r="A141" t="s">
        <v>255</v>
      </c>
      <c r="B141" t="s">
        <v>256</v>
      </c>
      <c r="C141">
        <v>2122020</v>
      </c>
      <c r="D141" s="11" t="s">
        <v>257</v>
      </c>
      <c r="E141" t="s">
        <v>58</v>
      </c>
      <c r="F141" t="s">
        <v>710</v>
      </c>
      <c r="G141" t="s">
        <v>41</v>
      </c>
      <c r="H141" t="s">
        <v>710</v>
      </c>
      <c r="I141" t="s">
        <v>41</v>
      </c>
      <c r="J141" t="s">
        <v>710</v>
      </c>
      <c r="K141" t="s">
        <v>41</v>
      </c>
    </row>
    <row r="142" spans="1:11" x14ac:dyDescent="0.25">
      <c r="A142" t="s">
        <v>258</v>
      </c>
      <c r="B142" t="s">
        <v>259</v>
      </c>
      <c r="C142">
        <v>1920032</v>
      </c>
      <c r="D142" s="11">
        <v>48104880139030</v>
      </c>
      <c r="E142" t="s">
        <v>155</v>
      </c>
      <c r="F142" t="s">
        <v>710</v>
      </c>
      <c r="G142" t="s">
        <v>41</v>
      </c>
      <c r="H142" t="s">
        <v>710</v>
      </c>
      <c r="I142" t="s">
        <v>41</v>
      </c>
      <c r="J142" t="s">
        <v>710</v>
      </c>
      <c r="K142" t="s">
        <v>41</v>
      </c>
    </row>
    <row r="143" spans="1:11" x14ac:dyDescent="0.25">
      <c r="A143" t="s">
        <v>260</v>
      </c>
      <c r="B143" t="s">
        <v>261</v>
      </c>
      <c r="C143">
        <v>1415019</v>
      </c>
      <c r="D143" s="11">
        <v>37683380129387</v>
      </c>
      <c r="E143" t="s">
        <v>53</v>
      </c>
      <c r="F143" t="s">
        <v>710</v>
      </c>
      <c r="G143" t="s">
        <v>41</v>
      </c>
      <c r="H143" t="s">
        <v>710</v>
      </c>
      <c r="I143" t="s">
        <v>41</v>
      </c>
      <c r="J143" t="s">
        <v>710</v>
      </c>
      <c r="K143" t="s">
        <v>41</v>
      </c>
    </row>
    <row r="144" spans="1:11" x14ac:dyDescent="0.25">
      <c r="A144" t="s">
        <v>262</v>
      </c>
      <c r="B144" t="s">
        <v>263</v>
      </c>
      <c r="C144">
        <v>1920004</v>
      </c>
      <c r="D144" s="11">
        <v>19646911996438</v>
      </c>
      <c r="E144" t="s">
        <v>155</v>
      </c>
      <c r="F144" t="s">
        <v>710</v>
      </c>
      <c r="G144" t="s">
        <v>41</v>
      </c>
      <c r="H144" t="s">
        <v>710</v>
      </c>
      <c r="I144" t="s">
        <v>41</v>
      </c>
      <c r="J144" t="s">
        <v>710</v>
      </c>
      <c r="K144" t="s">
        <v>41</v>
      </c>
    </row>
    <row r="145" spans="1:11" x14ac:dyDescent="0.25">
      <c r="A145" t="s">
        <v>264</v>
      </c>
      <c r="B145" t="s">
        <v>263</v>
      </c>
      <c r="C145">
        <v>2122024</v>
      </c>
      <c r="D145" s="11">
        <v>19101990140681</v>
      </c>
      <c r="E145" t="s">
        <v>58</v>
      </c>
      <c r="F145" t="s">
        <v>710</v>
      </c>
      <c r="G145" t="s">
        <v>41</v>
      </c>
      <c r="H145" t="s">
        <v>710</v>
      </c>
      <c r="I145" t="s">
        <v>41</v>
      </c>
      <c r="J145" t="s">
        <v>710</v>
      </c>
      <c r="K145" t="s">
        <v>41</v>
      </c>
    </row>
    <row r="146" spans="1:11" x14ac:dyDescent="0.25">
      <c r="A146" t="s">
        <v>265</v>
      </c>
      <c r="B146" t="s">
        <v>263</v>
      </c>
      <c r="C146">
        <v>1920005</v>
      </c>
      <c r="D146" s="11">
        <v>19101990121772</v>
      </c>
      <c r="E146" t="s">
        <v>155</v>
      </c>
      <c r="F146" t="s">
        <v>710</v>
      </c>
      <c r="G146" t="s">
        <v>41</v>
      </c>
      <c r="H146" t="s">
        <v>710</v>
      </c>
      <c r="I146" t="s">
        <v>41</v>
      </c>
      <c r="J146" t="s">
        <v>710</v>
      </c>
      <c r="K146" t="s">
        <v>41</v>
      </c>
    </row>
    <row r="147" spans="1:11" x14ac:dyDescent="0.25">
      <c r="A147" t="s">
        <v>266</v>
      </c>
      <c r="B147" t="s">
        <v>263</v>
      </c>
      <c r="C147">
        <v>1920006</v>
      </c>
      <c r="D147" s="11">
        <v>19101990127498</v>
      </c>
      <c r="E147" t="s">
        <v>155</v>
      </c>
      <c r="F147" t="s">
        <v>710</v>
      </c>
      <c r="G147" t="s">
        <v>41</v>
      </c>
      <c r="H147" t="s">
        <v>710</v>
      </c>
      <c r="I147" t="s">
        <v>41</v>
      </c>
      <c r="J147" t="s">
        <v>710</v>
      </c>
      <c r="K147" t="s">
        <v>41</v>
      </c>
    </row>
    <row r="148" spans="1:11" x14ac:dyDescent="0.25">
      <c r="A148" t="s">
        <v>267</v>
      </c>
      <c r="B148" t="s">
        <v>268</v>
      </c>
      <c r="C148">
        <v>708003</v>
      </c>
      <c r="D148" s="11">
        <v>38684780107300</v>
      </c>
      <c r="E148" t="s">
        <v>139</v>
      </c>
      <c r="F148" t="s">
        <v>710</v>
      </c>
      <c r="G148" t="s">
        <v>41</v>
      </c>
      <c r="H148" t="s">
        <v>710</v>
      </c>
      <c r="I148" t="s">
        <v>41</v>
      </c>
      <c r="J148" t="s">
        <v>710</v>
      </c>
      <c r="K148" t="s">
        <v>41</v>
      </c>
    </row>
    <row r="149" spans="1:11" x14ac:dyDescent="0.25">
      <c r="A149" t="s">
        <v>269</v>
      </c>
      <c r="B149" t="s">
        <v>268</v>
      </c>
      <c r="C149">
        <v>607004</v>
      </c>
      <c r="D149" s="11">
        <v>1100170112607</v>
      </c>
      <c r="E149" t="s">
        <v>147</v>
      </c>
      <c r="F149" t="s">
        <v>710</v>
      </c>
      <c r="G149" t="s">
        <v>41</v>
      </c>
      <c r="H149" t="s">
        <v>710</v>
      </c>
      <c r="I149" t="s">
        <v>41</v>
      </c>
      <c r="J149" t="s">
        <v>710</v>
      </c>
      <c r="K149" t="s">
        <v>41</v>
      </c>
    </row>
    <row r="150" spans="1:11" x14ac:dyDescent="0.25">
      <c r="A150" t="s">
        <v>270</v>
      </c>
      <c r="B150" t="s">
        <v>268</v>
      </c>
      <c r="C150">
        <v>708004</v>
      </c>
      <c r="D150" s="11">
        <v>1611920137646</v>
      </c>
      <c r="E150" t="s">
        <v>139</v>
      </c>
      <c r="F150" t="s">
        <v>710</v>
      </c>
      <c r="G150" t="s">
        <v>41</v>
      </c>
      <c r="H150" t="s">
        <v>710</v>
      </c>
      <c r="I150" t="s">
        <v>41</v>
      </c>
      <c r="J150" t="s">
        <v>710</v>
      </c>
      <c r="K150" t="s">
        <v>41</v>
      </c>
    </row>
    <row r="151" spans="1:11" x14ac:dyDescent="0.25">
      <c r="A151" t="s">
        <v>271</v>
      </c>
      <c r="B151" t="s">
        <v>271</v>
      </c>
      <c r="C151">
        <v>1617039</v>
      </c>
      <c r="D151" s="11">
        <v>30103060134239</v>
      </c>
      <c r="E151" t="s">
        <v>96</v>
      </c>
      <c r="F151" t="s">
        <v>710</v>
      </c>
      <c r="G151" t="s">
        <v>41</v>
      </c>
      <c r="H151" t="s">
        <v>710</v>
      </c>
      <c r="I151" t="s">
        <v>41</v>
      </c>
      <c r="J151" t="s">
        <v>710</v>
      </c>
      <c r="K151" t="s">
        <v>41</v>
      </c>
    </row>
    <row r="152" spans="1:11" x14ac:dyDescent="0.25">
      <c r="A152" t="s">
        <v>272</v>
      </c>
      <c r="B152" t="s">
        <v>273</v>
      </c>
      <c r="C152">
        <v>1617021</v>
      </c>
      <c r="D152" s="11">
        <v>43694274330726</v>
      </c>
      <c r="E152" t="s">
        <v>96</v>
      </c>
      <c r="F152" t="s">
        <v>710</v>
      </c>
      <c r="G152" t="s">
        <v>41</v>
      </c>
      <c r="H152" t="s">
        <v>710</v>
      </c>
      <c r="I152" t="s">
        <v>41</v>
      </c>
      <c r="J152" t="s">
        <v>710</v>
      </c>
      <c r="K152" t="s">
        <v>41</v>
      </c>
    </row>
    <row r="153" spans="1:11" x14ac:dyDescent="0.25">
      <c r="A153" t="s">
        <v>274</v>
      </c>
      <c r="B153" t="s">
        <v>273</v>
      </c>
      <c r="C153">
        <v>1617047</v>
      </c>
      <c r="D153" s="11">
        <v>43694270107151</v>
      </c>
      <c r="E153" t="s">
        <v>96</v>
      </c>
      <c r="F153" t="s">
        <v>710</v>
      </c>
      <c r="G153" t="s">
        <v>41</v>
      </c>
      <c r="H153" t="s">
        <v>710</v>
      </c>
      <c r="I153" t="s">
        <v>41</v>
      </c>
      <c r="J153" t="s">
        <v>710</v>
      </c>
      <c r="K153" t="s">
        <v>41</v>
      </c>
    </row>
    <row r="154" spans="1:11" x14ac:dyDescent="0.25">
      <c r="A154" t="s">
        <v>275</v>
      </c>
      <c r="B154" t="s">
        <v>275</v>
      </c>
      <c r="C154">
        <v>1617023</v>
      </c>
      <c r="D154" s="11">
        <v>51714560133934</v>
      </c>
      <c r="E154" t="s">
        <v>96</v>
      </c>
      <c r="F154" t="s">
        <v>710</v>
      </c>
      <c r="G154" t="s">
        <v>41</v>
      </c>
      <c r="H154" t="s">
        <v>710</v>
      </c>
      <c r="I154" t="s">
        <v>41</v>
      </c>
      <c r="J154" t="s">
        <v>710</v>
      </c>
      <c r="K154" t="s">
        <v>41</v>
      </c>
    </row>
    <row r="155" spans="1:11" x14ac:dyDescent="0.25">
      <c r="A155" t="s">
        <v>276</v>
      </c>
      <c r="B155" t="s">
        <v>277</v>
      </c>
      <c r="C155">
        <v>1112024</v>
      </c>
      <c r="D155" s="11">
        <v>38684780101774</v>
      </c>
      <c r="E155" t="s">
        <v>51</v>
      </c>
      <c r="F155" t="s">
        <v>710</v>
      </c>
      <c r="G155" t="s">
        <v>41</v>
      </c>
      <c r="H155" t="s">
        <v>710</v>
      </c>
      <c r="I155" t="s">
        <v>41</v>
      </c>
      <c r="J155" t="s">
        <v>710</v>
      </c>
      <c r="K155" t="s">
        <v>41</v>
      </c>
    </row>
    <row r="156" spans="1:11" x14ac:dyDescent="0.25">
      <c r="A156" t="s">
        <v>278</v>
      </c>
      <c r="B156" t="s">
        <v>277</v>
      </c>
      <c r="C156">
        <v>1112025</v>
      </c>
      <c r="D156" s="11">
        <v>38684780118141</v>
      </c>
      <c r="E156" t="s">
        <v>51</v>
      </c>
      <c r="F156" t="s">
        <v>710</v>
      </c>
      <c r="G156" t="s">
        <v>41</v>
      </c>
      <c r="H156" t="s">
        <v>710</v>
      </c>
      <c r="I156" t="s">
        <v>41</v>
      </c>
      <c r="J156" t="s">
        <v>710</v>
      </c>
      <c r="K156" t="s">
        <v>41</v>
      </c>
    </row>
    <row r="157" spans="1:11" x14ac:dyDescent="0.25">
      <c r="A157" t="s">
        <v>279</v>
      </c>
      <c r="B157" t="s">
        <v>279</v>
      </c>
      <c r="C157">
        <v>1112008</v>
      </c>
      <c r="D157" s="11">
        <v>34103480136275</v>
      </c>
      <c r="E157" t="s">
        <v>51</v>
      </c>
      <c r="F157" t="s">
        <v>710</v>
      </c>
      <c r="G157" t="s">
        <v>41</v>
      </c>
      <c r="H157" t="s">
        <v>710</v>
      </c>
      <c r="I157" t="s">
        <v>41</v>
      </c>
      <c r="J157" t="s">
        <v>710</v>
      </c>
      <c r="K157" t="s">
        <v>41</v>
      </c>
    </row>
    <row r="158" spans="1:11" x14ac:dyDescent="0.25">
      <c r="A158" t="s">
        <v>280</v>
      </c>
      <c r="B158" t="s">
        <v>279</v>
      </c>
      <c r="C158">
        <v>1011026</v>
      </c>
      <c r="D158" s="11">
        <v>36678760122317</v>
      </c>
      <c r="E158" t="s">
        <v>76</v>
      </c>
      <c r="F158" t="s">
        <v>710</v>
      </c>
      <c r="G158" t="s">
        <v>41</v>
      </c>
      <c r="H158" t="s">
        <v>710</v>
      </c>
      <c r="I158" t="s">
        <v>41</v>
      </c>
      <c r="J158" t="s">
        <v>710</v>
      </c>
      <c r="K158" t="s">
        <v>41</v>
      </c>
    </row>
    <row r="159" spans="1:11" x14ac:dyDescent="0.25">
      <c r="A159" t="s">
        <v>281</v>
      </c>
      <c r="B159" t="s">
        <v>281</v>
      </c>
      <c r="C159">
        <v>1617006</v>
      </c>
      <c r="D159" s="11">
        <v>1612590132514</v>
      </c>
      <c r="E159" t="s">
        <v>96</v>
      </c>
      <c r="F159" t="s">
        <v>710</v>
      </c>
      <c r="G159" t="s">
        <v>41</v>
      </c>
      <c r="H159" t="s">
        <v>710</v>
      </c>
      <c r="I159" t="s">
        <v>41</v>
      </c>
      <c r="J159" t="s">
        <v>710</v>
      </c>
      <c r="K159" t="s">
        <v>41</v>
      </c>
    </row>
    <row r="160" spans="1:11" x14ac:dyDescent="0.25">
      <c r="A160" t="s">
        <v>282</v>
      </c>
      <c r="B160" t="s">
        <v>282</v>
      </c>
      <c r="C160">
        <v>1920034</v>
      </c>
      <c r="D160" s="11">
        <v>33103300139428</v>
      </c>
      <c r="E160" t="s">
        <v>155</v>
      </c>
      <c r="F160" t="s">
        <v>710</v>
      </c>
      <c r="G160" t="s">
        <v>41</v>
      </c>
      <c r="H160" t="s">
        <v>710</v>
      </c>
      <c r="I160" t="s">
        <v>41</v>
      </c>
      <c r="J160" t="s">
        <v>710</v>
      </c>
      <c r="K160" t="s">
        <v>41</v>
      </c>
    </row>
    <row r="161" spans="1:11" x14ac:dyDescent="0.25">
      <c r="A161" t="s">
        <v>283</v>
      </c>
      <c r="B161" t="s">
        <v>283</v>
      </c>
      <c r="C161">
        <v>1314006</v>
      </c>
      <c r="D161" s="11">
        <v>33103300128777</v>
      </c>
      <c r="E161" t="s">
        <v>131</v>
      </c>
      <c r="F161" t="s">
        <v>710</v>
      </c>
      <c r="G161" t="s">
        <v>41</v>
      </c>
      <c r="H161" t="s">
        <v>710</v>
      </c>
      <c r="I161" t="s">
        <v>41</v>
      </c>
      <c r="J161" t="s">
        <v>710</v>
      </c>
      <c r="K161" t="s">
        <v>41</v>
      </c>
    </row>
    <row r="162" spans="1:11" x14ac:dyDescent="0.25">
      <c r="A162" t="s">
        <v>284</v>
      </c>
      <c r="B162" t="s">
        <v>285</v>
      </c>
      <c r="C162">
        <v>2021011</v>
      </c>
      <c r="D162" s="11" t="s">
        <v>286</v>
      </c>
      <c r="E162" t="s">
        <v>125</v>
      </c>
      <c r="F162" t="s">
        <v>710</v>
      </c>
      <c r="G162" t="s">
        <v>41</v>
      </c>
      <c r="H162" t="s">
        <v>710</v>
      </c>
      <c r="I162" t="s">
        <v>41</v>
      </c>
      <c r="J162" t="s">
        <v>710</v>
      </c>
      <c r="K162" t="s">
        <v>41</v>
      </c>
    </row>
    <row r="163" spans="1:11" x14ac:dyDescent="0.25">
      <c r="A163" t="s">
        <v>287</v>
      </c>
      <c r="B163" t="s">
        <v>285</v>
      </c>
      <c r="C163">
        <v>1920021</v>
      </c>
      <c r="D163" s="11">
        <v>34765050101766</v>
      </c>
      <c r="E163" t="s">
        <v>155</v>
      </c>
      <c r="F163" t="s">
        <v>710</v>
      </c>
      <c r="G163" t="s">
        <v>41</v>
      </c>
      <c r="H163" t="s">
        <v>710</v>
      </c>
      <c r="I163" t="s">
        <v>41</v>
      </c>
      <c r="J163" t="s">
        <v>710</v>
      </c>
      <c r="K163" t="s">
        <v>41</v>
      </c>
    </row>
    <row r="164" spans="1:11" x14ac:dyDescent="0.25">
      <c r="A164" t="s">
        <v>288</v>
      </c>
      <c r="B164" t="s">
        <v>285</v>
      </c>
      <c r="C164">
        <v>1516047</v>
      </c>
      <c r="D164" s="11">
        <v>57105790132464</v>
      </c>
      <c r="E164" t="s">
        <v>55</v>
      </c>
      <c r="F164" t="s">
        <v>710</v>
      </c>
      <c r="G164" t="s">
        <v>41</v>
      </c>
      <c r="H164" t="s">
        <v>710</v>
      </c>
      <c r="I164" t="s">
        <v>41</v>
      </c>
      <c r="J164" t="s">
        <v>710</v>
      </c>
      <c r="K164" t="s">
        <v>41</v>
      </c>
    </row>
    <row r="165" spans="1:11" x14ac:dyDescent="0.25">
      <c r="A165" t="s">
        <v>289</v>
      </c>
      <c r="B165" t="s">
        <v>285</v>
      </c>
      <c r="C165">
        <v>2021014</v>
      </c>
      <c r="D165" s="11" t="s">
        <v>290</v>
      </c>
      <c r="E165" t="s">
        <v>125</v>
      </c>
      <c r="F165" t="s">
        <v>710</v>
      </c>
      <c r="G165" t="s">
        <v>41</v>
      </c>
      <c r="H165" t="s">
        <v>710</v>
      </c>
      <c r="I165" t="s">
        <v>41</v>
      </c>
      <c r="J165" t="s">
        <v>710</v>
      </c>
      <c r="K165" t="s">
        <v>41</v>
      </c>
    </row>
    <row r="166" spans="1:11" x14ac:dyDescent="0.25">
      <c r="A166" t="s">
        <v>291</v>
      </c>
      <c r="B166" t="s">
        <v>285</v>
      </c>
      <c r="C166">
        <v>1314008</v>
      </c>
      <c r="D166" s="11">
        <v>34674470128124</v>
      </c>
      <c r="E166" t="s">
        <v>131</v>
      </c>
      <c r="F166" t="s">
        <v>710</v>
      </c>
      <c r="G166" t="s">
        <v>41</v>
      </c>
      <c r="H166" t="s">
        <v>710</v>
      </c>
      <c r="I166" t="s">
        <v>41</v>
      </c>
      <c r="J166" t="s">
        <v>710</v>
      </c>
      <c r="K166" t="s">
        <v>41</v>
      </c>
    </row>
    <row r="167" spans="1:11" x14ac:dyDescent="0.25">
      <c r="A167" t="s">
        <v>292</v>
      </c>
      <c r="B167" t="s">
        <v>285</v>
      </c>
      <c r="C167">
        <v>2021015</v>
      </c>
      <c r="D167" s="11" t="s">
        <v>293</v>
      </c>
      <c r="E167" t="s">
        <v>125</v>
      </c>
      <c r="F167" t="s">
        <v>710</v>
      </c>
      <c r="G167" t="s">
        <v>41</v>
      </c>
      <c r="H167" t="s">
        <v>710</v>
      </c>
      <c r="I167" t="s">
        <v>41</v>
      </c>
      <c r="J167" t="s">
        <v>710</v>
      </c>
      <c r="K167" t="s">
        <v>41</v>
      </c>
    </row>
    <row r="168" spans="1:11" x14ac:dyDescent="0.25">
      <c r="A168" t="s">
        <v>294</v>
      </c>
      <c r="B168" t="s">
        <v>285</v>
      </c>
      <c r="C168">
        <v>1819047</v>
      </c>
      <c r="D168" s="11">
        <v>37673140137281</v>
      </c>
      <c r="E168" t="s">
        <v>60</v>
      </c>
      <c r="F168" t="s">
        <v>710</v>
      </c>
      <c r="G168" t="s">
        <v>41</v>
      </c>
      <c r="H168" t="s">
        <v>710</v>
      </c>
      <c r="I168" t="s">
        <v>41</v>
      </c>
      <c r="J168" t="s">
        <v>710</v>
      </c>
      <c r="K168" t="s">
        <v>41</v>
      </c>
    </row>
    <row r="169" spans="1:11" x14ac:dyDescent="0.25">
      <c r="A169" t="s">
        <v>295</v>
      </c>
      <c r="B169" t="s">
        <v>285</v>
      </c>
      <c r="C169">
        <v>1819046</v>
      </c>
      <c r="D169" s="11">
        <v>37674390137406</v>
      </c>
      <c r="E169" t="s">
        <v>60</v>
      </c>
      <c r="F169" t="s">
        <v>710</v>
      </c>
      <c r="G169" t="s">
        <v>41</v>
      </c>
      <c r="H169" t="s">
        <v>710</v>
      </c>
      <c r="I169" t="s">
        <v>41</v>
      </c>
      <c r="J169" t="s">
        <v>710</v>
      </c>
      <c r="K169" t="s">
        <v>41</v>
      </c>
    </row>
    <row r="170" spans="1:11" x14ac:dyDescent="0.25">
      <c r="A170" t="s">
        <v>296</v>
      </c>
      <c r="B170" t="s">
        <v>285</v>
      </c>
      <c r="C170">
        <v>1920024</v>
      </c>
      <c r="D170" s="11">
        <v>34765050114272</v>
      </c>
      <c r="E170" t="s">
        <v>155</v>
      </c>
      <c r="F170" t="s">
        <v>710</v>
      </c>
      <c r="G170" t="s">
        <v>41</v>
      </c>
      <c r="H170" t="s">
        <v>710</v>
      </c>
      <c r="I170" t="s">
        <v>41</v>
      </c>
      <c r="J170" t="s">
        <v>710</v>
      </c>
      <c r="K170" t="s">
        <v>41</v>
      </c>
    </row>
    <row r="171" spans="1:11" x14ac:dyDescent="0.25">
      <c r="A171" t="s">
        <v>297</v>
      </c>
      <c r="B171" t="s">
        <v>297</v>
      </c>
      <c r="C171">
        <v>910010</v>
      </c>
      <c r="D171" s="11">
        <v>37683380119610</v>
      </c>
      <c r="E171" t="s">
        <v>102</v>
      </c>
      <c r="F171" t="s">
        <v>710</v>
      </c>
      <c r="G171" t="s">
        <v>41</v>
      </c>
      <c r="H171" t="s">
        <v>710</v>
      </c>
      <c r="I171" t="s">
        <v>41</v>
      </c>
      <c r="J171" t="s">
        <v>710</v>
      </c>
      <c r="K171" t="s">
        <v>41</v>
      </c>
    </row>
    <row r="172" spans="1:11" x14ac:dyDescent="0.25">
      <c r="A172" t="s">
        <v>298</v>
      </c>
      <c r="B172" t="s">
        <v>299</v>
      </c>
      <c r="C172">
        <v>1819016</v>
      </c>
      <c r="D172" s="11">
        <v>19645841996305</v>
      </c>
      <c r="E172" t="s">
        <v>60</v>
      </c>
      <c r="F172" t="s">
        <v>710</v>
      </c>
      <c r="G172" t="s">
        <v>41</v>
      </c>
      <c r="H172" t="s">
        <v>710</v>
      </c>
      <c r="I172" t="s">
        <v>41</v>
      </c>
      <c r="J172" t="s">
        <v>710</v>
      </c>
      <c r="K172" t="s">
        <v>41</v>
      </c>
    </row>
    <row r="173" spans="1:11" x14ac:dyDescent="0.25">
      <c r="A173" t="s">
        <v>300</v>
      </c>
      <c r="B173" t="s">
        <v>299</v>
      </c>
      <c r="C173">
        <v>1819081</v>
      </c>
      <c r="D173" s="11">
        <v>36750510137794</v>
      </c>
      <c r="E173" t="s">
        <v>60</v>
      </c>
      <c r="F173" t="s">
        <v>710</v>
      </c>
      <c r="G173" t="s">
        <v>41</v>
      </c>
      <c r="H173" t="s">
        <v>710</v>
      </c>
      <c r="I173" t="s">
        <v>41</v>
      </c>
      <c r="J173" t="s">
        <v>710</v>
      </c>
      <c r="K173" t="s">
        <v>41</v>
      </c>
    </row>
    <row r="174" spans="1:11" x14ac:dyDescent="0.25">
      <c r="A174" t="s">
        <v>301</v>
      </c>
      <c r="B174" t="s">
        <v>302</v>
      </c>
      <c r="C174">
        <v>2021002</v>
      </c>
      <c r="D174" s="11" t="s">
        <v>303</v>
      </c>
      <c r="E174" t="s">
        <v>125</v>
      </c>
      <c r="F174" t="s">
        <v>710</v>
      </c>
      <c r="G174" t="s">
        <v>41</v>
      </c>
      <c r="H174" t="s">
        <v>721</v>
      </c>
      <c r="I174" t="s">
        <v>41</v>
      </c>
      <c r="J174" t="s">
        <v>721</v>
      </c>
      <c r="K174" t="s">
        <v>41</v>
      </c>
    </row>
    <row r="175" spans="1:11" x14ac:dyDescent="0.25">
      <c r="A175" t="s">
        <v>304</v>
      </c>
      <c r="B175" t="s">
        <v>302</v>
      </c>
      <c r="C175">
        <v>1819030</v>
      </c>
      <c r="D175" s="11">
        <v>19734370137984</v>
      </c>
      <c r="E175" t="s">
        <v>60</v>
      </c>
      <c r="F175" t="s">
        <v>710</v>
      </c>
      <c r="G175" t="s">
        <v>41</v>
      </c>
      <c r="H175" t="s">
        <v>710</v>
      </c>
      <c r="I175" t="s">
        <v>41</v>
      </c>
      <c r="J175" t="s">
        <v>710</v>
      </c>
      <c r="K175" t="s">
        <v>41</v>
      </c>
    </row>
    <row r="176" spans="1:11" x14ac:dyDescent="0.25">
      <c r="A176" t="s">
        <v>305</v>
      </c>
      <c r="B176" t="s">
        <v>302</v>
      </c>
      <c r="C176">
        <v>2021003</v>
      </c>
      <c r="D176" s="11" t="s">
        <v>306</v>
      </c>
      <c r="E176" t="s">
        <v>125</v>
      </c>
      <c r="F176" t="s">
        <v>710</v>
      </c>
      <c r="G176" t="s">
        <v>41</v>
      </c>
      <c r="H176" t="s">
        <v>710</v>
      </c>
      <c r="I176" t="s">
        <v>41</v>
      </c>
      <c r="J176" t="s">
        <v>710</v>
      </c>
      <c r="K176" t="s">
        <v>41</v>
      </c>
    </row>
    <row r="177" spans="1:11" x14ac:dyDescent="0.25">
      <c r="A177" t="s">
        <v>307</v>
      </c>
      <c r="B177" t="s">
        <v>302</v>
      </c>
      <c r="C177">
        <v>2021004</v>
      </c>
      <c r="D177" s="11" t="s">
        <v>308</v>
      </c>
      <c r="E177" t="s">
        <v>125</v>
      </c>
      <c r="F177" t="s">
        <v>710</v>
      </c>
      <c r="G177" t="s">
        <v>41</v>
      </c>
      <c r="H177" t="s">
        <v>710</v>
      </c>
      <c r="I177" t="s">
        <v>41</v>
      </c>
      <c r="J177" t="s">
        <v>710</v>
      </c>
      <c r="K177" t="s">
        <v>41</v>
      </c>
    </row>
    <row r="178" spans="1:11" x14ac:dyDescent="0.25">
      <c r="A178" t="s">
        <v>309</v>
      </c>
      <c r="B178" t="s">
        <v>309</v>
      </c>
      <c r="C178">
        <v>1718003</v>
      </c>
      <c r="D178" s="11">
        <v>34674390135343</v>
      </c>
      <c r="E178" t="s">
        <v>83</v>
      </c>
      <c r="F178" t="s">
        <v>710</v>
      </c>
      <c r="G178" t="s">
        <v>41</v>
      </c>
      <c r="H178" t="s">
        <v>710</v>
      </c>
      <c r="I178" t="s">
        <v>41</v>
      </c>
      <c r="J178" t="s">
        <v>710</v>
      </c>
      <c r="K178" t="s">
        <v>41</v>
      </c>
    </row>
    <row r="179" spans="1:11" x14ac:dyDescent="0.25">
      <c r="A179" t="s">
        <v>310</v>
      </c>
      <c r="B179" t="s">
        <v>311</v>
      </c>
      <c r="C179">
        <v>1617007</v>
      </c>
      <c r="D179" s="11">
        <v>37684520124917</v>
      </c>
      <c r="E179" t="s">
        <v>96</v>
      </c>
      <c r="F179" t="s">
        <v>710</v>
      </c>
      <c r="G179" t="s">
        <v>41</v>
      </c>
      <c r="H179" t="s">
        <v>710</v>
      </c>
      <c r="I179" t="s">
        <v>41</v>
      </c>
      <c r="J179" t="s">
        <v>710</v>
      </c>
      <c r="K179" t="s">
        <v>41</v>
      </c>
    </row>
    <row r="180" spans="1:11" x14ac:dyDescent="0.25">
      <c r="A180" t="s">
        <v>312</v>
      </c>
      <c r="B180" t="s">
        <v>311</v>
      </c>
      <c r="C180">
        <v>1617008</v>
      </c>
      <c r="D180" s="11">
        <v>37684523730942</v>
      </c>
      <c r="E180" t="s">
        <v>96</v>
      </c>
      <c r="F180" t="s">
        <v>710</v>
      </c>
      <c r="G180" t="s">
        <v>41</v>
      </c>
      <c r="H180" t="s">
        <v>710</v>
      </c>
      <c r="I180" t="s">
        <v>41</v>
      </c>
      <c r="J180" t="s">
        <v>710</v>
      </c>
      <c r="K180" t="s">
        <v>41</v>
      </c>
    </row>
    <row r="181" spans="1:11" x14ac:dyDescent="0.25">
      <c r="A181" t="s">
        <v>313</v>
      </c>
      <c r="B181" t="s">
        <v>313</v>
      </c>
      <c r="C181">
        <v>1112009</v>
      </c>
      <c r="D181" s="11">
        <v>37683386040018</v>
      </c>
      <c r="E181" t="s">
        <v>51</v>
      </c>
      <c r="F181" t="s">
        <v>710</v>
      </c>
      <c r="G181" t="s">
        <v>41</v>
      </c>
      <c r="H181" t="s">
        <v>710</v>
      </c>
      <c r="I181" t="s">
        <v>41</v>
      </c>
      <c r="J181" t="s">
        <v>710</v>
      </c>
      <c r="K181" t="s">
        <v>41</v>
      </c>
    </row>
    <row r="182" spans="1:11" x14ac:dyDescent="0.25">
      <c r="A182" t="s">
        <v>314</v>
      </c>
      <c r="B182" t="s">
        <v>314</v>
      </c>
      <c r="C182">
        <v>1819076</v>
      </c>
      <c r="D182" s="11">
        <v>37684110126086</v>
      </c>
      <c r="E182" t="s">
        <v>60</v>
      </c>
      <c r="F182" t="s">
        <v>710</v>
      </c>
      <c r="G182" t="s">
        <v>41</v>
      </c>
      <c r="H182" t="s">
        <v>710</v>
      </c>
      <c r="I182" t="s">
        <v>41</v>
      </c>
      <c r="J182" t="s">
        <v>710</v>
      </c>
      <c r="K182" t="s">
        <v>41</v>
      </c>
    </row>
    <row r="183" spans="1:11" x14ac:dyDescent="0.25">
      <c r="A183" t="s">
        <v>315</v>
      </c>
      <c r="B183" t="s">
        <v>316</v>
      </c>
      <c r="C183">
        <v>1314009</v>
      </c>
      <c r="D183" s="11">
        <v>33751923330917</v>
      </c>
      <c r="E183" t="s">
        <v>131</v>
      </c>
      <c r="F183" t="s">
        <v>710</v>
      </c>
      <c r="G183" t="s">
        <v>41</v>
      </c>
      <c r="H183" t="s">
        <v>710</v>
      </c>
      <c r="I183" t="s">
        <v>41</v>
      </c>
      <c r="J183" t="s">
        <v>710</v>
      </c>
      <c r="K183" t="s">
        <v>41</v>
      </c>
    </row>
    <row r="184" spans="1:11" x14ac:dyDescent="0.25">
      <c r="A184" t="s">
        <v>317</v>
      </c>
      <c r="B184" t="s">
        <v>318</v>
      </c>
      <c r="C184">
        <v>2021048</v>
      </c>
      <c r="D184" s="11" t="s">
        <v>319</v>
      </c>
      <c r="E184" t="s">
        <v>125</v>
      </c>
      <c r="F184" t="s">
        <v>710</v>
      </c>
      <c r="G184" t="s">
        <v>41</v>
      </c>
      <c r="H184" t="s">
        <v>710</v>
      </c>
      <c r="I184" t="s">
        <v>41</v>
      </c>
      <c r="J184" t="s">
        <v>710</v>
      </c>
      <c r="K184" t="s">
        <v>41</v>
      </c>
    </row>
    <row r="185" spans="1:11" x14ac:dyDescent="0.25">
      <c r="A185" t="s">
        <v>320</v>
      </c>
      <c r="B185" t="s">
        <v>318</v>
      </c>
      <c r="C185">
        <v>2021049</v>
      </c>
      <c r="D185" s="11" t="s">
        <v>321</v>
      </c>
      <c r="E185" t="s">
        <v>125</v>
      </c>
      <c r="F185" t="s">
        <v>710</v>
      </c>
      <c r="G185" t="s">
        <v>41</v>
      </c>
      <c r="H185" t="s">
        <v>710</v>
      </c>
      <c r="I185" t="s">
        <v>41</v>
      </c>
      <c r="J185" t="s">
        <v>710</v>
      </c>
      <c r="K185" t="s">
        <v>41</v>
      </c>
    </row>
    <row r="186" spans="1:11" x14ac:dyDescent="0.25">
      <c r="A186" t="s">
        <v>322</v>
      </c>
      <c r="B186" t="s">
        <v>318</v>
      </c>
      <c r="C186">
        <v>2021051</v>
      </c>
      <c r="D186" s="11" t="s">
        <v>323</v>
      </c>
      <c r="E186" t="s">
        <v>125</v>
      </c>
      <c r="F186" t="s">
        <v>710</v>
      </c>
      <c r="G186" t="s">
        <v>41</v>
      </c>
      <c r="H186" t="s">
        <v>710</v>
      </c>
      <c r="I186" t="s">
        <v>41</v>
      </c>
      <c r="J186" t="s">
        <v>710</v>
      </c>
      <c r="K186" t="s">
        <v>41</v>
      </c>
    </row>
    <row r="187" spans="1:11" x14ac:dyDescent="0.25">
      <c r="A187" t="s">
        <v>324</v>
      </c>
      <c r="B187" t="s">
        <v>318</v>
      </c>
      <c r="C187">
        <v>2021050</v>
      </c>
      <c r="D187" s="11" t="s">
        <v>325</v>
      </c>
      <c r="E187" t="s">
        <v>125</v>
      </c>
      <c r="F187" t="s">
        <v>710</v>
      </c>
      <c r="G187" t="s">
        <v>41</v>
      </c>
      <c r="H187" t="s">
        <v>710</v>
      </c>
      <c r="I187" t="s">
        <v>41</v>
      </c>
      <c r="J187" t="s">
        <v>710</v>
      </c>
      <c r="K187" t="s">
        <v>41</v>
      </c>
    </row>
    <row r="188" spans="1:11" x14ac:dyDescent="0.25">
      <c r="A188" t="s">
        <v>326</v>
      </c>
      <c r="B188" t="s">
        <v>318</v>
      </c>
      <c r="C188">
        <v>2021052</v>
      </c>
      <c r="D188" s="11" t="s">
        <v>327</v>
      </c>
      <c r="E188" t="s">
        <v>125</v>
      </c>
      <c r="F188" t="s">
        <v>710</v>
      </c>
      <c r="G188" t="s">
        <v>41</v>
      </c>
      <c r="H188" t="s">
        <v>710</v>
      </c>
      <c r="I188" t="s">
        <v>41</v>
      </c>
      <c r="J188" t="s">
        <v>710</v>
      </c>
      <c r="K188" t="s">
        <v>41</v>
      </c>
    </row>
    <row r="189" spans="1:11" x14ac:dyDescent="0.25">
      <c r="A189" t="s">
        <v>318</v>
      </c>
      <c r="B189" t="s">
        <v>318</v>
      </c>
      <c r="C189">
        <v>2021053</v>
      </c>
      <c r="D189" s="11" t="s">
        <v>328</v>
      </c>
      <c r="E189" t="s">
        <v>125</v>
      </c>
      <c r="F189" t="s">
        <v>710</v>
      </c>
      <c r="G189" t="s">
        <v>41</v>
      </c>
      <c r="H189" t="s">
        <v>710</v>
      </c>
      <c r="I189" t="s">
        <v>41</v>
      </c>
      <c r="J189" t="s">
        <v>710</v>
      </c>
      <c r="K189" t="s">
        <v>41</v>
      </c>
    </row>
    <row r="190" spans="1:11" x14ac:dyDescent="0.25">
      <c r="A190" t="s">
        <v>329</v>
      </c>
      <c r="B190" t="s">
        <v>318</v>
      </c>
      <c r="C190">
        <v>2021054</v>
      </c>
      <c r="D190" s="11" t="s">
        <v>330</v>
      </c>
      <c r="E190" t="s">
        <v>125</v>
      </c>
      <c r="F190" t="s">
        <v>710</v>
      </c>
      <c r="G190" t="s">
        <v>41</v>
      </c>
      <c r="H190" t="s">
        <v>710</v>
      </c>
      <c r="I190" t="s">
        <v>41</v>
      </c>
      <c r="J190" t="s">
        <v>710</v>
      </c>
      <c r="K190" t="s">
        <v>41</v>
      </c>
    </row>
    <row r="191" spans="1:11" x14ac:dyDescent="0.25">
      <c r="A191" t="s">
        <v>331</v>
      </c>
      <c r="B191" t="s">
        <v>318</v>
      </c>
      <c r="C191">
        <v>2021055</v>
      </c>
      <c r="D191" s="11" t="s">
        <v>332</v>
      </c>
      <c r="E191" t="s">
        <v>125</v>
      </c>
      <c r="F191" t="s">
        <v>710</v>
      </c>
      <c r="G191" t="s">
        <v>41</v>
      </c>
      <c r="H191" t="s">
        <v>710</v>
      </c>
      <c r="I191" t="s">
        <v>41</v>
      </c>
      <c r="J191" t="s">
        <v>710</v>
      </c>
      <c r="K191" t="s">
        <v>41</v>
      </c>
    </row>
    <row r="192" spans="1:11" x14ac:dyDescent="0.25">
      <c r="A192" t="s">
        <v>333</v>
      </c>
      <c r="B192" t="s">
        <v>318</v>
      </c>
      <c r="C192">
        <v>2021056</v>
      </c>
      <c r="D192" s="11" t="s">
        <v>334</v>
      </c>
      <c r="E192" t="s">
        <v>125</v>
      </c>
      <c r="F192" t="s">
        <v>710</v>
      </c>
      <c r="G192" t="s">
        <v>41</v>
      </c>
      <c r="H192" t="s">
        <v>710</v>
      </c>
      <c r="I192" t="s">
        <v>41</v>
      </c>
      <c r="J192" t="s">
        <v>710</v>
      </c>
      <c r="K192" t="s">
        <v>41</v>
      </c>
    </row>
    <row r="193" spans="1:11" x14ac:dyDescent="0.25">
      <c r="A193" t="s">
        <v>335</v>
      </c>
      <c r="B193" t="s">
        <v>318</v>
      </c>
      <c r="C193">
        <v>2021057</v>
      </c>
      <c r="D193" s="11" t="s">
        <v>336</v>
      </c>
      <c r="E193" t="s">
        <v>125</v>
      </c>
      <c r="F193" t="s">
        <v>710</v>
      </c>
      <c r="G193" t="s">
        <v>41</v>
      </c>
      <c r="H193" t="s">
        <v>710</v>
      </c>
      <c r="I193" t="s">
        <v>41</v>
      </c>
      <c r="J193" t="s">
        <v>710</v>
      </c>
      <c r="K193" t="s">
        <v>41</v>
      </c>
    </row>
    <row r="194" spans="1:11" x14ac:dyDescent="0.25">
      <c r="A194" t="s">
        <v>337</v>
      </c>
      <c r="B194" t="s">
        <v>318</v>
      </c>
      <c r="C194">
        <v>2021062</v>
      </c>
      <c r="D194" s="11" t="s">
        <v>338</v>
      </c>
      <c r="E194" t="s">
        <v>125</v>
      </c>
      <c r="F194" t="s">
        <v>710</v>
      </c>
      <c r="G194" t="s">
        <v>41</v>
      </c>
      <c r="H194" t="s">
        <v>710</v>
      </c>
      <c r="I194" t="s">
        <v>41</v>
      </c>
      <c r="J194" t="s">
        <v>710</v>
      </c>
      <c r="K194" t="s">
        <v>41</v>
      </c>
    </row>
    <row r="195" spans="1:11" x14ac:dyDescent="0.25">
      <c r="A195" t="s">
        <v>339</v>
      </c>
      <c r="B195" t="s">
        <v>318</v>
      </c>
      <c r="C195">
        <v>2021063</v>
      </c>
      <c r="D195" s="11" t="s">
        <v>340</v>
      </c>
      <c r="E195" t="s">
        <v>125</v>
      </c>
      <c r="F195" t="s">
        <v>710</v>
      </c>
      <c r="G195" t="s">
        <v>41</v>
      </c>
      <c r="H195" t="s">
        <v>710</v>
      </c>
      <c r="I195" t="s">
        <v>41</v>
      </c>
      <c r="J195" t="s">
        <v>710</v>
      </c>
      <c r="K195" t="s">
        <v>41</v>
      </c>
    </row>
    <row r="196" spans="1:11" x14ac:dyDescent="0.25">
      <c r="A196" t="s">
        <v>341</v>
      </c>
      <c r="B196" t="s">
        <v>318</v>
      </c>
      <c r="C196">
        <v>2021064</v>
      </c>
      <c r="D196" s="11" t="s">
        <v>342</v>
      </c>
      <c r="E196" t="s">
        <v>125</v>
      </c>
      <c r="F196" t="s">
        <v>710</v>
      </c>
      <c r="G196" t="s">
        <v>41</v>
      </c>
      <c r="H196" t="s">
        <v>710</v>
      </c>
      <c r="I196" t="s">
        <v>41</v>
      </c>
      <c r="J196" t="s">
        <v>710</v>
      </c>
      <c r="K196" t="s">
        <v>41</v>
      </c>
    </row>
    <row r="197" spans="1:11" x14ac:dyDescent="0.25">
      <c r="A197" t="s">
        <v>343</v>
      </c>
      <c r="B197" t="s">
        <v>318</v>
      </c>
      <c r="C197">
        <v>2021065</v>
      </c>
      <c r="D197" s="11" t="s">
        <v>344</v>
      </c>
      <c r="E197" t="s">
        <v>125</v>
      </c>
      <c r="F197" t="s">
        <v>710</v>
      </c>
      <c r="G197" t="s">
        <v>41</v>
      </c>
      <c r="H197" t="s">
        <v>710</v>
      </c>
      <c r="I197" t="s">
        <v>41</v>
      </c>
      <c r="J197" t="s">
        <v>710</v>
      </c>
      <c r="K197" t="s">
        <v>41</v>
      </c>
    </row>
    <row r="198" spans="1:11" x14ac:dyDescent="0.25">
      <c r="A198" t="s">
        <v>345</v>
      </c>
      <c r="B198" t="s">
        <v>318</v>
      </c>
      <c r="C198">
        <v>2021067</v>
      </c>
      <c r="D198" s="11" t="s">
        <v>346</v>
      </c>
      <c r="E198" t="s">
        <v>125</v>
      </c>
      <c r="F198" t="s">
        <v>710</v>
      </c>
      <c r="G198" t="s">
        <v>41</v>
      </c>
      <c r="H198" t="s">
        <v>710</v>
      </c>
      <c r="I198" t="s">
        <v>41</v>
      </c>
      <c r="J198" t="s">
        <v>710</v>
      </c>
      <c r="K198" t="s">
        <v>41</v>
      </c>
    </row>
    <row r="199" spans="1:11" x14ac:dyDescent="0.25">
      <c r="A199" t="s">
        <v>347</v>
      </c>
      <c r="B199" t="s">
        <v>318</v>
      </c>
      <c r="C199">
        <v>2021058</v>
      </c>
      <c r="D199" s="11" t="s">
        <v>348</v>
      </c>
      <c r="E199" t="s">
        <v>125</v>
      </c>
      <c r="F199" t="s">
        <v>710</v>
      </c>
      <c r="G199" t="s">
        <v>41</v>
      </c>
      <c r="H199" t="s">
        <v>710</v>
      </c>
      <c r="I199" t="s">
        <v>41</v>
      </c>
      <c r="J199" t="s">
        <v>710</v>
      </c>
      <c r="K199" t="s">
        <v>41</v>
      </c>
    </row>
    <row r="200" spans="1:11" x14ac:dyDescent="0.25">
      <c r="A200" t="s">
        <v>349</v>
      </c>
      <c r="B200" t="s">
        <v>350</v>
      </c>
      <c r="C200">
        <v>2122021</v>
      </c>
      <c r="D200" s="11" t="s">
        <v>351</v>
      </c>
      <c r="E200" t="s">
        <v>58</v>
      </c>
      <c r="F200" t="s">
        <v>710</v>
      </c>
      <c r="G200" t="s">
        <v>41</v>
      </c>
      <c r="H200" t="s">
        <v>710</v>
      </c>
      <c r="I200" t="s">
        <v>41</v>
      </c>
      <c r="J200" t="s">
        <v>710</v>
      </c>
      <c r="K200" t="s">
        <v>41</v>
      </c>
    </row>
    <row r="201" spans="1:11" x14ac:dyDescent="0.25">
      <c r="A201" t="s">
        <v>352</v>
      </c>
      <c r="B201" t="s">
        <v>352</v>
      </c>
      <c r="C201">
        <v>1617040</v>
      </c>
      <c r="D201" s="11">
        <v>37683386117279</v>
      </c>
      <c r="E201" t="s">
        <v>96</v>
      </c>
      <c r="F201" t="s">
        <v>710</v>
      </c>
      <c r="G201" t="s">
        <v>41</v>
      </c>
      <c r="H201" t="s">
        <v>710</v>
      </c>
      <c r="I201" t="s">
        <v>41</v>
      </c>
      <c r="J201" t="s">
        <v>710</v>
      </c>
      <c r="K201" t="s">
        <v>41</v>
      </c>
    </row>
    <row r="202" spans="1:11" x14ac:dyDescent="0.25">
      <c r="A202" t="s">
        <v>353</v>
      </c>
      <c r="B202" t="s">
        <v>353</v>
      </c>
      <c r="C202">
        <v>1213010</v>
      </c>
      <c r="D202" s="11">
        <v>37680230124321</v>
      </c>
      <c r="E202" t="s">
        <v>49</v>
      </c>
      <c r="F202" t="s">
        <v>710</v>
      </c>
      <c r="G202" t="s">
        <v>41</v>
      </c>
      <c r="H202" t="s">
        <v>710</v>
      </c>
      <c r="I202" t="s">
        <v>41</v>
      </c>
      <c r="J202" t="s">
        <v>710</v>
      </c>
      <c r="K202" t="s">
        <v>41</v>
      </c>
    </row>
    <row r="203" spans="1:11" x14ac:dyDescent="0.25">
      <c r="A203" t="s">
        <v>354</v>
      </c>
      <c r="B203" t="s">
        <v>354</v>
      </c>
      <c r="C203">
        <v>1314011</v>
      </c>
      <c r="D203" s="11">
        <v>37683380108548</v>
      </c>
      <c r="E203" t="s">
        <v>131</v>
      </c>
      <c r="F203" t="s">
        <v>710</v>
      </c>
      <c r="G203" t="s">
        <v>41</v>
      </c>
      <c r="H203" t="s">
        <v>710</v>
      </c>
      <c r="I203" t="s">
        <v>41</v>
      </c>
      <c r="J203" t="s">
        <v>710</v>
      </c>
      <c r="K203" t="s">
        <v>41</v>
      </c>
    </row>
    <row r="204" spans="1:11" x14ac:dyDescent="0.25">
      <c r="A204" t="s">
        <v>355</v>
      </c>
      <c r="B204" t="s">
        <v>356</v>
      </c>
      <c r="C204">
        <v>1617051</v>
      </c>
      <c r="D204" s="11">
        <v>19753090134619</v>
      </c>
      <c r="E204" t="s">
        <v>96</v>
      </c>
      <c r="F204" t="s">
        <v>710</v>
      </c>
      <c r="G204" t="s">
        <v>41</v>
      </c>
      <c r="H204" t="s">
        <v>710</v>
      </c>
      <c r="I204" t="s">
        <v>41</v>
      </c>
      <c r="J204" t="s">
        <v>710</v>
      </c>
      <c r="K204" t="s">
        <v>41</v>
      </c>
    </row>
    <row r="205" spans="1:11" x14ac:dyDescent="0.25">
      <c r="A205" t="s">
        <v>357</v>
      </c>
      <c r="B205" t="s">
        <v>356</v>
      </c>
      <c r="C205">
        <v>1819082</v>
      </c>
      <c r="D205" s="11">
        <v>19753090138297</v>
      </c>
      <c r="E205" t="s">
        <v>60</v>
      </c>
      <c r="F205" t="s">
        <v>710</v>
      </c>
      <c r="G205" t="s">
        <v>41</v>
      </c>
      <c r="H205" t="s">
        <v>710</v>
      </c>
      <c r="I205" t="s">
        <v>41</v>
      </c>
      <c r="J205" t="s">
        <v>710</v>
      </c>
      <c r="K205" t="s">
        <v>41</v>
      </c>
    </row>
    <row r="206" spans="1:11" x14ac:dyDescent="0.25">
      <c r="A206" t="s">
        <v>358</v>
      </c>
      <c r="B206" t="s">
        <v>356</v>
      </c>
      <c r="C206">
        <v>1516017</v>
      </c>
      <c r="D206" s="11">
        <v>19753090131987</v>
      </c>
      <c r="E206" t="s">
        <v>55</v>
      </c>
      <c r="F206" t="s">
        <v>710</v>
      </c>
      <c r="G206" t="s">
        <v>41</v>
      </c>
      <c r="H206" t="s">
        <v>710</v>
      </c>
      <c r="I206" t="s">
        <v>41</v>
      </c>
      <c r="J206" t="s">
        <v>710</v>
      </c>
      <c r="K206" t="s">
        <v>41</v>
      </c>
    </row>
    <row r="207" spans="1:11" x14ac:dyDescent="0.25">
      <c r="A207" t="s">
        <v>359</v>
      </c>
      <c r="B207" t="s">
        <v>356</v>
      </c>
      <c r="C207">
        <v>1213011</v>
      </c>
      <c r="D207" s="11">
        <v>19646670125559</v>
      </c>
      <c r="E207" t="s">
        <v>49</v>
      </c>
      <c r="F207" t="s">
        <v>710</v>
      </c>
      <c r="G207" t="s">
        <v>41</v>
      </c>
      <c r="H207" t="s">
        <v>710</v>
      </c>
      <c r="I207" t="s">
        <v>41</v>
      </c>
      <c r="J207" t="s">
        <v>710</v>
      </c>
      <c r="K207" t="s">
        <v>41</v>
      </c>
    </row>
    <row r="208" spans="1:11" x14ac:dyDescent="0.25">
      <c r="A208" t="s">
        <v>360</v>
      </c>
      <c r="B208" t="s">
        <v>356</v>
      </c>
      <c r="C208">
        <v>1718051</v>
      </c>
      <c r="D208" s="11">
        <v>19753090136531</v>
      </c>
      <c r="E208" t="s">
        <v>83</v>
      </c>
      <c r="F208" t="s">
        <v>710</v>
      </c>
      <c r="G208" t="s">
        <v>41</v>
      </c>
      <c r="H208" t="s">
        <v>710</v>
      </c>
      <c r="I208" t="s">
        <v>41</v>
      </c>
      <c r="J208" t="s">
        <v>710</v>
      </c>
      <c r="K208" t="s">
        <v>41</v>
      </c>
    </row>
    <row r="209" spans="1:11" x14ac:dyDescent="0.25">
      <c r="A209" t="s">
        <v>361</v>
      </c>
      <c r="B209" t="s">
        <v>356</v>
      </c>
      <c r="C209">
        <v>1112010</v>
      </c>
      <c r="D209" s="11">
        <v>19651360117234</v>
      </c>
      <c r="E209" t="s">
        <v>51</v>
      </c>
      <c r="F209" t="s">
        <v>710</v>
      </c>
      <c r="G209" t="s">
        <v>41</v>
      </c>
      <c r="H209" t="s">
        <v>710</v>
      </c>
      <c r="I209" t="s">
        <v>41</v>
      </c>
      <c r="J209" t="s">
        <v>710</v>
      </c>
      <c r="K209" t="s">
        <v>41</v>
      </c>
    </row>
    <row r="210" spans="1:11" x14ac:dyDescent="0.25">
      <c r="A210" t="s">
        <v>362</v>
      </c>
      <c r="B210" t="s">
        <v>363</v>
      </c>
      <c r="C210">
        <v>1314012</v>
      </c>
      <c r="D210" s="11">
        <v>33103300125385</v>
      </c>
      <c r="E210" t="s">
        <v>131</v>
      </c>
      <c r="F210" t="s">
        <v>710</v>
      </c>
      <c r="G210" t="s">
        <v>41</v>
      </c>
      <c r="H210" t="s">
        <v>710</v>
      </c>
      <c r="I210" t="s">
        <v>41</v>
      </c>
      <c r="J210" t="s">
        <v>710</v>
      </c>
      <c r="K210" t="s">
        <v>41</v>
      </c>
    </row>
    <row r="211" spans="1:11" x14ac:dyDescent="0.25">
      <c r="A211" t="s">
        <v>364</v>
      </c>
      <c r="B211" t="s">
        <v>365</v>
      </c>
      <c r="C211">
        <v>910011</v>
      </c>
      <c r="D211" s="11">
        <v>19734370118760</v>
      </c>
      <c r="E211" t="s">
        <v>102</v>
      </c>
      <c r="F211" t="s">
        <v>710</v>
      </c>
      <c r="G211" t="s">
        <v>41</v>
      </c>
      <c r="H211" t="s">
        <v>710</v>
      </c>
      <c r="I211" t="s">
        <v>41</v>
      </c>
      <c r="J211" t="s">
        <v>710</v>
      </c>
      <c r="K211" t="s">
        <v>41</v>
      </c>
    </row>
    <row r="212" spans="1:11" x14ac:dyDescent="0.25">
      <c r="A212" t="s">
        <v>366</v>
      </c>
      <c r="B212" t="s">
        <v>365</v>
      </c>
      <c r="C212">
        <v>1819038</v>
      </c>
      <c r="D212" s="11">
        <v>19734370137240</v>
      </c>
      <c r="E212" t="s">
        <v>60</v>
      </c>
      <c r="F212" t="s">
        <v>710</v>
      </c>
      <c r="G212" t="s">
        <v>41</v>
      </c>
      <c r="H212" t="s">
        <v>710</v>
      </c>
      <c r="I212" t="s">
        <v>41</v>
      </c>
      <c r="J212" t="s">
        <v>710</v>
      </c>
      <c r="K212" t="s">
        <v>41</v>
      </c>
    </row>
    <row r="213" spans="1:11" x14ac:dyDescent="0.25">
      <c r="A213" t="s">
        <v>367</v>
      </c>
      <c r="B213" t="s">
        <v>367</v>
      </c>
      <c r="C213">
        <v>1213012</v>
      </c>
      <c r="D213" s="11">
        <v>36679590114256</v>
      </c>
      <c r="E213" t="s">
        <v>49</v>
      </c>
      <c r="F213" t="s">
        <v>710</v>
      </c>
      <c r="G213" t="s">
        <v>41</v>
      </c>
      <c r="H213" t="s">
        <v>710</v>
      </c>
      <c r="I213" t="s">
        <v>41</v>
      </c>
      <c r="J213" t="s">
        <v>710</v>
      </c>
      <c r="K213" t="s">
        <v>41</v>
      </c>
    </row>
    <row r="214" spans="1:11" x14ac:dyDescent="0.25">
      <c r="A214" t="s">
        <v>368</v>
      </c>
      <c r="B214" t="s">
        <v>368</v>
      </c>
      <c r="C214">
        <v>1314013</v>
      </c>
      <c r="D214" s="11">
        <v>37683380118083</v>
      </c>
      <c r="E214" t="s">
        <v>131</v>
      </c>
      <c r="F214" t="s">
        <v>710</v>
      </c>
      <c r="G214" t="s">
        <v>41</v>
      </c>
      <c r="H214" t="s">
        <v>710</v>
      </c>
      <c r="I214" t="s">
        <v>41</v>
      </c>
      <c r="J214" t="s">
        <v>710</v>
      </c>
      <c r="K214" t="s">
        <v>41</v>
      </c>
    </row>
    <row r="215" spans="1:11" x14ac:dyDescent="0.25">
      <c r="A215" t="s">
        <v>369</v>
      </c>
      <c r="B215" t="s">
        <v>369</v>
      </c>
      <c r="C215">
        <v>1920036</v>
      </c>
      <c r="D215" s="11">
        <v>4614240120394</v>
      </c>
      <c r="E215" t="s">
        <v>155</v>
      </c>
      <c r="F215" t="s">
        <v>710</v>
      </c>
      <c r="G215" t="s">
        <v>41</v>
      </c>
      <c r="H215" t="s">
        <v>710</v>
      </c>
      <c r="I215" t="s">
        <v>41</v>
      </c>
      <c r="J215" t="s">
        <v>710</v>
      </c>
      <c r="K215" t="s">
        <v>41</v>
      </c>
    </row>
    <row r="216" spans="1:11" x14ac:dyDescent="0.25">
      <c r="A216" t="s">
        <v>370</v>
      </c>
      <c r="B216" t="s">
        <v>370</v>
      </c>
      <c r="C216">
        <v>2122023</v>
      </c>
      <c r="D216" s="11" t="s">
        <v>371</v>
      </c>
      <c r="E216" t="s">
        <v>58</v>
      </c>
      <c r="F216" t="s">
        <v>710</v>
      </c>
      <c r="G216" t="s">
        <v>41</v>
      </c>
      <c r="H216" t="s">
        <v>710</v>
      </c>
      <c r="I216" t="s">
        <v>41</v>
      </c>
      <c r="J216" t="s">
        <v>710</v>
      </c>
      <c r="K216" t="s">
        <v>41</v>
      </c>
    </row>
    <row r="217" spans="1:11" x14ac:dyDescent="0.25">
      <c r="A217" t="s">
        <v>372</v>
      </c>
      <c r="B217" t="s">
        <v>372</v>
      </c>
      <c r="C217">
        <v>1819029</v>
      </c>
      <c r="D217" s="11">
        <v>7100740137026</v>
      </c>
      <c r="E217" t="s">
        <v>60</v>
      </c>
      <c r="F217" t="s">
        <v>710</v>
      </c>
      <c r="G217" t="s">
        <v>41</v>
      </c>
      <c r="H217" t="s">
        <v>710</v>
      </c>
      <c r="I217" t="s">
        <v>41</v>
      </c>
      <c r="J217" t="s">
        <v>710</v>
      </c>
      <c r="K217" t="s">
        <v>41</v>
      </c>
    </row>
    <row r="218" spans="1:11" x14ac:dyDescent="0.25">
      <c r="A218" t="s">
        <v>373</v>
      </c>
      <c r="B218" t="s">
        <v>374</v>
      </c>
      <c r="C218">
        <v>2223012</v>
      </c>
      <c r="D218" s="11" t="s">
        <v>375</v>
      </c>
      <c r="E218" t="s">
        <v>69</v>
      </c>
      <c r="F218" t="s">
        <v>710</v>
      </c>
      <c r="G218" t="s">
        <v>41</v>
      </c>
      <c r="H218" t="s">
        <v>710</v>
      </c>
      <c r="I218" t="s">
        <v>41</v>
      </c>
      <c r="J218" t="s">
        <v>710</v>
      </c>
      <c r="K218" t="s">
        <v>41</v>
      </c>
    </row>
    <row r="219" spans="1:11" x14ac:dyDescent="0.25">
      <c r="A219" t="s">
        <v>376</v>
      </c>
      <c r="B219" t="s">
        <v>377</v>
      </c>
      <c r="C219">
        <v>1718015</v>
      </c>
      <c r="D219" s="11">
        <v>9100900136036</v>
      </c>
      <c r="E219" t="s">
        <v>83</v>
      </c>
      <c r="F219" t="s">
        <v>710</v>
      </c>
      <c r="G219" t="s">
        <v>41</v>
      </c>
      <c r="H219" t="s">
        <v>710</v>
      </c>
      <c r="I219" t="s">
        <v>41</v>
      </c>
      <c r="J219" t="s">
        <v>710</v>
      </c>
      <c r="K219" t="s">
        <v>41</v>
      </c>
    </row>
    <row r="220" spans="1:11" x14ac:dyDescent="0.25">
      <c r="A220" t="s">
        <v>378</v>
      </c>
      <c r="B220" t="s">
        <v>377</v>
      </c>
      <c r="C220">
        <v>1718016</v>
      </c>
      <c r="D220" s="11">
        <v>31669510135871</v>
      </c>
      <c r="E220" t="s">
        <v>83</v>
      </c>
      <c r="F220" t="s">
        <v>710</v>
      </c>
      <c r="G220" t="s">
        <v>41</v>
      </c>
      <c r="H220" t="s">
        <v>710</v>
      </c>
      <c r="I220" t="s">
        <v>41</v>
      </c>
      <c r="J220" t="s">
        <v>710</v>
      </c>
      <c r="K220" t="s">
        <v>41</v>
      </c>
    </row>
    <row r="221" spans="1:11" x14ac:dyDescent="0.25">
      <c r="A221" t="s">
        <v>379</v>
      </c>
      <c r="B221" t="s">
        <v>377</v>
      </c>
      <c r="C221">
        <v>1112011</v>
      </c>
      <c r="D221" s="11">
        <v>31668450121418</v>
      </c>
      <c r="E221" t="s">
        <v>51</v>
      </c>
      <c r="F221" t="s">
        <v>710</v>
      </c>
      <c r="G221" t="s">
        <v>41</v>
      </c>
      <c r="H221" t="s">
        <v>710</v>
      </c>
      <c r="I221" t="s">
        <v>41</v>
      </c>
      <c r="J221" t="s">
        <v>710</v>
      </c>
      <c r="K221" t="s">
        <v>41</v>
      </c>
    </row>
    <row r="222" spans="1:11" x14ac:dyDescent="0.25">
      <c r="A222" t="s">
        <v>380</v>
      </c>
      <c r="B222" t="s">
        <v>381</v>
      </c>
      <c r="C222">
        <v>2021017</v>
      </c>
      <c r="D222" s="11" t="s">
        <v>382</v>
      </c>
      <c r="E222" t="s">
        <v>125</v>
      </c>
      <c r="F222" t="s">
        <v>710</v>
      </c>
      <c r="G222" t="s">
        <v>41</v>
      </c>
      <c r="H222" t="s">
        <v>710</v>
      </c>
      <c r="I222" t="s">
        <v>41</v>
      </c>
      <c r="J222" t="s">
        <v>710</v>
      </c>
      <c r="K222" t="s">
        <v>41</v>
      </c>
    </row>
    <row r="223" spans="1:11" x14ac:dyDescent="0.25">
      <c r="A223" t="s">
        <v>383</v>
      </c>
      <c r="B223" t="s">
        <v>381</v>
      </c>
      <c r="C223">
        <v>2021018</v>
      </c>
      <c r="D223" s="11" t="s">
        <v>384</v>
      </c>
      <c r="E223" t="s">
        <v>125</v>
      </c>
      <c r="F223" t="s">
        <v>710</v>
      </c>
      <c r="G223" t="s">
        <v>41</v>
      </c>
      <c r="H223" t="s">
        <v>710</v>
      </c>
      <c r="I223" t="s">
        <v>41</v>
      </c>
      <c r="J223" t="s">
        <v>710</v>
      </c>
      <c r="K223" t="s">
        <v>41</v>
      </c>
    </row>
    <row r="224" spans="1:11" x14ac:dyDescent="0.25">
      <c r="A224" t="s">
        <v>385</v>
      </c>
      <c r="B224" t="s">
        <v>381</v>
      </c>
      <c r="C224">
        <v>2021019</v>
      </c>
      <c r="D224" s="11" t="s">
        <v>386</v>
      </c>
      <c r="E224" t="s">
        <v>125</v>
      </c>
      <c r="F224" t="s">
        <v>710</v>
      </c>
      <c r="G224" t="s">
        <v>41</v>
      </c>
      <c r="H224" t="s">
        <v>710</v>
      </c>
      <c r="I224" t="s">
        <v>41</v>
      </c>
      <c r="J224" t="s">
        <v>710</v>
      </c>
      <c r="K224" t="s">
        <v>41</v>
      </c>
    </row>
    <row r="225" spans="1:11" x14ac:dyDescent="0.25">
      <c r="A225" t="s">
        <v>387</v>
      </c>
      <c r="B225" t="s">
        <v>381</v>
      </c>
      <c r="C225">
        <v>1819041</v>
      </c>
      <c r="D225" s="11">
        <v>37681630138156</v>
      </c>
      <c r="E225" t="s">
        <v>60</v>
      </c>
      <c r="F225" t="s">
        <v>710</v>
      </c>
      <c r="G225" t="s">
        <v>41</v>
      </c>
      <c r="H225" t="s">
        <v>710</v>
      </c>
      <c r="I225" t="s">
        <v>41</v>
      </c>
      <c r="J225" t="s">
        <v>710</v>
      </c>
      <c r="K225" t="s">
        <v>41</v>
      </c>
    </row>
    <row r="226" spans="1:11" x14ac:dyDescent="0.25">
      <c r="A226" t="s">
        <v>388</v>
      </c>
      <c r="B226" t="s">
        <v>381</v>
      </c>
      <c r="C226">
        <v>1819042</v>
      </c>
      <c r="D226" s="11">
        <v>33103300138602</v>
      </c>
      <c r="E226" t="s">
        <v>60</v>
      </c>
      <c r="F226" t="s">
        <v>710</v>
      </c>
      <c r="G226" t="s">
        <v>41</v>
      </c>
      <c r="H226" t="s">
        <v>710</v>
      </c>
      <c r="I226" t="s">
        <v>41</v>
      </c>
      <c r="J226" t="s">
        <v>710</v>
      </c>
      <c r="K226" t="s">
        <v>41</v>
      </c>
    </row>
    <row r="227" spans="1:11" x14ac:dyDescent="0.25">
      <c r="A227" t="s">
        <v>389</v>
      </c>
      <c r="B227" t="s">
        <v>381</v>
      </c>
      <c r="C227">
        <v>1819083</v>
      </c>
      <c r="D227" s="11">
        <v>67681633731239</v>
      </c>
      <c r="E227" t="s">
        <v>60</v>
      </c>
      <c r="F227" t="s">
        <v>710</v>
      </c>
      <c r="G227" t="s">
        <v>41</v>
      </c>
      <c r="H227" t="s">
        <v>710</v>
      </c>
      <c r="I227" t="s">
        <v>41</v>
      </c>
      <c r="J227" t="s">
        <v>710</v>
      </c>
      <c r="K227" t="s">
        <v>41</v>
      </c>
    </row>
    <row r="228" spans="1:11" x14ac:dyDescent="0.25">
      <c r="A228" t="s">
        <v>390</v>
      </c>
      <c r="B228" t="s">
        <v>390</v>
      </c>
      <c r="C228">
        <v>1516019</v>
      </c>
      <c r="D228" s="11">
        <v>48705730129494</v>
      </c>
      <c r="E228" t="s">
        <v>55</v>
      </c>
      <c r="F228" t="s">
        <v>710</v>
      </c>
      <c r="G228" t="s">
        <v>41</v>
      </c>
      <c r="H228" t="s">
        <v>710</v>
      </c>
      <c r="I228" t="s">
        <v>41</v>
      </c>
      <c r="J228" t="s">
        <v>710</v>
      </c>
      <c r="K228" t="s">
        <v>41</v>
      </c>
    </row>
    <row r="229" spans="1:11" x14ac:dyDescent="0.25">
      <c r="A229" t="s">
        <v>391</v>
      </c>
      <c r="B229" t="s">
        <v>391</v>
      </c>
      <c r="C229">
        <v>1516020</v>
      </c>
      <c r="D229" s="11">
        <v>37683380126730</v>
      </c>
      <c r="E229" t="s">
        <v>55</v>
      </c>
      <c r="F229" t="s">
        <v>710</v>
      </c>
      <c r="G229" t="s">
        <v>41</v>
      </c>
      <c r="H229" t="s">
        <v>710</v>
      </c>
      <c r="I229" t="s">
        <v>41</v>
      </c>
      <c r="J229" t="s">
        <v>710</v>
      </c>
      <c r="K229" t="s">
        <v>41</v>
      </c>
    </row>
    <row r="230" spans="1:11" x14ac:dyDescent="0.25">
      <c r="A230" t="s">
        <v>392</v>
      </c>
      <c r="B230" t="s">
        <v>392</v>
      </c>
      <c r="C230">
        <v>1112012</v>
      </c>
      <c r="D230" s="11">
        <v>37683386039812</v>
      </c>
      <c r="E230" t="s">
        <v>51</v>
      </c>
      <c r="F230" t="s">
        <v>710</v>
      </c>
      <c r="G230" t="s">
        <v>41</v>
      </c>
      <c r="H230" t="s">
        <v>710</v>
      </c>
      <c r="I230" t="s">
        <v>41</v>
      </c>
      <c r="J230" t="s">
        <v>710</v>
      </c>
      <c r="K230" t="s">
        <v>41</v>
      </c>
    </row>
    <row r="231" spans="1:11" x14ac:dyDescent="0.25">
      <c r="A231" t="s">
        <v>393</v>
      </c>
      <c r="B231" t="s">
        <v>394</v>
      </c>
      <c r="C231">
        <v>1718004</v>
      </c>
      <c r="D231" s="11">
        <v>1611920127696</v>
      </c>
      <c r="E231" t="s">
        <v>83</v>
      </c>
      <c r="F231" t="s">
        <v>710</v>
      </c>
      <c r="G231" t="s">
        <v>41</v>
      </c>
      <c r="H231" t="s">
        <v>710</v>
      </c>
      <c r="I231" t="s">
        <v>41</v>
      </c>
      <c r="J231" t="s">
        <v>710</v>
      </c>
      <c r="K231" t="s">
        <v>41</v>
      </c>
    </row>
    <row r="232" spans="1:11" x14ac:dyDescent="0.25">
      <c r="A232" t="s">
        <v>395</v>
      </c>
      <c r="B232" t="s">
        <v>395</v>
      </c>
      <c r="C232">
        <v>1617042</v>
      </c>
      <c r="D232" s="11">
        <v>30665300134221</v>
      </c>
      <c r="E232" t="s">
        <v>96</v>
      </c>
      <c r="F232" t="s">
        <v>710</v>
      </c>
      <c r="G232" t="s">
        <v>41</v>
      </c>
      <c r="H232" t="s">
        <v>710</v>
      </c>
      <c r="I232" t="s">
        <v>41</v>
      </c>
      <c r="J232" t="s">
        <v>710</v>
      </c>
      <c r="K232" t="s">
        <v>41</v>
      </c>
    </row>
    <row r="233" spans="1:11" x14ac:dyDescent="0.25">
      <c r="A233" t="s">
        <v>396</v>
      </c>
      <c r="B233" t="s">
        <v>397</v>
      </c>
      <c r="C233">
        <v>910012</v>
      </c>
      <c r="D233" s="11">
        <v>37683386119598</v>
      </c>
      <c r="E233" t="s">
        <v>102</v>
      </c>
      <c r="F233" t="s">
        <v>710</v>
      </c>
      <c r="G233" t="s">
        <v>41</v>
      </c>
      <c r="H233" t="s">
        <v>710</v>
      </c>
      <c r="I233" t="s">
        <v>41</v>
      </c>
      <c r="J233" t="s">
        <v>710</v>
      </c>
      <c r="K233" t="s">
        <v>41</v>
      </c>
    </row>
    <row r="234" spans="1:11" x14ac:dyDescent="0.25">
      <c r="A234" t="s">
        <v>398</v>
      </c>
      <c r="B234" t="s">
        <v>397</v>
      </c>
      <c r="C234">
        <v>910013</v>
      </c>
      <c r="D234" s="11">
        <v>37683380109033</v>
      </c>
      <c r="E234" t="s">
        <v>102</v>
      </c>
      <c r="F234" t="s">
        <v>710</v>
      </c>
      <c r="G234" t="s">
        <v>41</v>
      </c>
      <c r="H234" t="s">
        <v>710</v>
      </c>
      <c r="I234" t="s">
        <v>41</v>
      </c>
      <c r="J234" t="s">
        <v>710</v>
      </c>
      <c r="K234" t="s">
        <v>41</v>
      </c>
    </row>
    <row r="235" spans="1:11" x14ac:dyDescent="0.25">
      <c r="A235" t="s">
        <v>399</v>
      </c>
      <c r="B235" t="s">
        <v>397</v>
      </c>
      <c r="C235">
        <v>910015</v>
      </c>
      <c r="D235" s="11">
        <v>37683380118851</v>
      </c>
      <c r="E235" t="s">
        <v>102</v>
      </c>
      <c r="F235" t="s">
        <v>710</v>
      </c>
      <c r="G235" t="s">
        <v>41</v>
      </c>
      <c r="H235" t="s">
        <v>710</v>
      </c>
      <c r="I235" t="s">
        <v>41</v>
      </c>
      <c r="J235" t="s">
        <v>710</v>
      </c>
      <c r="K235" t="s">
        <v>41</v>
      </c>
    </row>
    <row r="236" spans="1:11" x14ac:dyDescent="0.25">
      <c r="A236" t="s">
        <v>400</v>
      </c>
      <c r="B236" t="s">
        <v>397</v>
      </c>
      <c r="C236">
        <v>910016</v>
      </c>
      <c r="D236" s="11">
        <v>37683380111906</v>
      </c>
      <c r="E236" t="s">
        <v>102</v>
      </c>
      <c r="F236" t="s">
        <v>721</v>
      </c>
      <c r="G236" t="s">
        <v>41</v>
      </c>
      <c r="H236" t="s">
        <v>721</v>
      </c>
      <c r="I236" t="s">
        <v>36</v>
      </c>
      <c r="J236" t="s">
        <v>721</v>
      </c>
      <c r="K236" t="s">
        <v>41</v>
      </c>
    </row>
    <row r="237" spans="1:11" x14ac:dyDescent="0.25">
      <c r="A237" t="s">
        <v>401</v>
      </c>
      <c r="B237" t="s">
        <v>397</v>
      </c>
      <c r="C237">
        <v>910017</v>
      </c>
      <c r="D237" s="11">
        <v>37683386040190</v>
      </c>
      <c r="E237" t="s">
        <v>102</v>
      </c>
      <c r="F237" t="s">
        <v>710</v>
      </c>
      <c r="G237" t="s">
        <v>41</v>
      </c>
      <c r="H237" t="s">
        <v>710</v>
      </c>
      <c r="I237" t="s">
        <v>41</v>
      </c>
      <c r="J237" t="s">
        <v>710</v>
      </c>
      <c r="K237" t="s">
        <v>41</v>
      </c>
    </row>
    <row r="238" spans="1:11" x14ac:dyDescent="0.25">
      <c r="A238" t="s">
        <v>402</v>
      </c>
      <c r="B238" t="s">
        <v>403</v>
      </c>
      <c r="C238">
        <v>1213013</v>
      </c>
      <c r="D238" s="11">
        <v>38684780101337</v>
      </c>
      <c r="E238" t="s">
        <v>49</v>
      </c>
      <c r="F238" t="s">
        <v>710</v>
      </c>
      <c r="G238" t="s">
        <v>41</v>
      </c>
      <c r="H238" t="s">
        <v>710</v>
      </c>
      <c r="I238" t="s">
        <v>41</v>
      </c>
      <c r="J238" t="s">
        <v>710</v>
      </c>
      <c r="K238" t="s">
        <v>41</v>
      </c>
    </row>
    <row r="239" spans="1:11" x14ac:dyDescent="0.25">
      <c r="A239" t="s">
        <v>404</v>
      </c>
      <c r="B239" t="s">
        <v>403</v>
      </c>
      <c r="C239">
        <v>1819059</v>
      </c>
      <c r="D239" s="11">
        <v>38771310137307</v>
      </c>
      <c r="E239" t="s">
        <v>60</v>
      </c>
      <c r="F239" t="s">
        <v>710</v>
      </c>
      <c r="G239" t="s">
        <v>41</v>
      </c>
      <c r="H239" t="s">
        <v>710</v>
      </c>
      <c r="I239" t="s">
        <v>41</v>
      </c>
      <c r="J239" t="s">
        <v>710</v>
      </c>
      <c r="K239" t="s">
        <v>41</v>
      </c>
    </row>
    <row r="240" spans="1:11" x14ac:dyDescent="0.25">
      <c r="A240" t="s">
        <v>405</v>
      </c>
      <c r="B240" t="s">
        <v>403</v>
      </c>
      <c r="C240">
        <v>1213014</v>
      </c>
      <c r="D240" s="11">
        <v>1612590115014</v>
      </c>
      <c r="E240" t="s">
        <v>49</v>
      </c>
      <c r="F240" t="s">
        <v>710</v>
      </c>
      <c r="G240" t="s">
        <v>41</v>
      </c>
      <c r="H240" t="s">
        <v>710</v>
      </c>
      <c r="I240" t="s">
        <v>41</v>
      </c>
      <c r="J240" t="s">
        <v>710</v>
      </c>
      <c r="K240" t="s">
        <v>41</v>
      </c>
    </row>
    <row r="241" spans="1:11" x14ac:dyDescent="0.25">
      <c r="A241" t="s">
        <v>406</v>
      </c>
      <c r="B241" t="s">
        <v>403</v>
      </c>
      <c r="C241">
        <v>1213015</v>
      </c>
      <c r="D241" s="11">
        <v>43693690106633</v>
      </c>
      <c r="E241" t="s">
        <v>49</v>
      </c>
      <c r="F241" t="s">
        <v>710</v>
      </c>
      <c r="G241" t="s">
        <v>41</v>
      </c>
      <c r="H241" t="s">
        <v>710</v>
      </c>
      <c r="I241" t="s">
        <v>41</v>
      </c>
      <c r="J241" t="s">
        <v>710</v>
      </c>
      <c r="K241" t="s">
        <v>41</v>
      </c>
    </row>
    <row r="242" spans="1:11" x14ac:dyDescent="0.25">
      <c r="A242" t="s">
        <v>407</v>
      </c>
      <c r="B242" t="s">
        <v>403</v>
      </c>
      <c r="C242">
        <v>1415021</v>
      </c>
      <c r="D242" s="11">
        <v>43694500129205</v>
      </c>
      <c r="E242" t="s">
        <v>53</v>
      </c>
      <c r="F242" t="s">
        <v>710</v>
      </c>
      <c r="G242" t="s">
        <v>41</v>
      </c>
      <c r="H242" t="s">
        <v>710</v>
      </c>
      <c r="I242" t="s">
        <v>41</v>
      </c>
      <c r="J242" t="s">
        <v>710</v>
      </c>
      <c r="K242" t="s">
        <v>41</v>
      </c>
    </row>
    <row r="243" spans="1:11" x14ac:dyDescent="0.25">
      <c r="A243" t="s">
        <v>408</v>
      </c>
      <c r="B243" t="s">
        <v>403</v>
      </c>
      <c r="C243">
        <v>1213016</v>
      </c>
      <c r="D243" s="11">
        <v>1613090114421</v>
      </c>
      <c r="E243" t="s">
        <v>49</v>
      </c>
      <c r="F243" t="s">
        <v>710</v>
      </c>
      <c r="G243" t="s">
        <v>41</v>
      </c>
      <c r="H243" t="s">
        <v>710</v>
      </c>
      <c r="I243" t="s">
        <v>41</v>
      </c>
      <c r="J243" t="s">
        <v>710</v>
      </c>
      <c r="K243" t="s">
        <v>41</v>
      </c>
    </row>
    <row r="244" spans="1:11" x14ac:dyDescent="0.25">
      <c r="A244" t="s">
        <v>409</v>
      </c>
      <c r="B244" t="s">
        <v>403</v>
      </c>
      <c r="C244">
        <v>1819060</v>
      </c>
      <c r="D244" s="11">
        <v>43771490137315</v>
      </c>
      <c r="E244" t="s">
        <v>60</v>
      </c>
      <c r="F244" t="s">
        <v>710</v>
      </c>
      <c r="G244" t="s">
        <v>41</v>
      </c>
      <c r="H244" t="s">
        <v>710</v>
      </c>
      <c r="I244" t="s">
        <v>41</v>
      </c>
      <c r="J244" t="s">
        <v>721</v>
      </c>
      <c r="K244" t="s">
        <v>41</v>
      </c>
    </row>
    <row r="245" spans="1:11" x14ac:dyDescent="0.25">
      <c r="A245" t="s">
        <v>410</v>
      </c>
      <c r="B245" t="s">
        <v>403</v>
      </c>
      <c r="C245">
        <v>1415022</v>
      </c>
      <c r="D245" s="11">
        <v>43693690129924</v>
      </c>
      <c r="E245" t="s">
        <v>53</v>
      </c>
      <c r="F245" t="s">
        <v>710</v>
      </c>
      <c r="G245" t="s">
        <v>41</v>
      </c>
      <c r="H245" t="s">
        <v>710</v>
      </c>
      <c r="I245" t="s">
        <v>41</v>
      </c>
      <c r="J245" t="s">
        <v>710</v>
      </c>
      <c r="K245" t="s">
        <v>41</v>
      </c>
    </row>
    <row r="246" spans="1:11" x14ac:dyDescent="0.25">
      <c r="A246" t="s">
        <v>411</v>
      </c>
      <c r="B246" t="s">
        <v>403</v>
      </c>
      <c r="C246">
        <v>1213017</v>
      </c>
      <c r="D246" s="11">
        <v>38684780101352</v>
      </c>
      <c r="E246" t="s">
        <v>49</v>
      </c>
      <c r="F246" t="s">
        <v>710</v>
      </c>
      <c r="G246" t="s">
        <v>41</v>
      </c>
      <c r="H246" t="s">
        <v>710</v>
      </c>
      <c r="I246" t="s">
        <v>41</v>
      </c>
      <c r="J246" t="s">
        <v>710</v>
      </c>
      <c r="K246" t="s">
        <v>41</v>
      </c>
    </row>
    <row r="247" spans="1:11" x14ac:dyDescent="0.25">
      <c r="A247" t="s">
        <v>412</v>
      </c>
      <c r="B247" t="s">
        <v>403</v>
      </c>
      <c r="C247">
        <v>1314014</v>
      </c>
      <c r="D247" s="11">
        <v>38684780127530</v>
      </c>
      <c r="E247" t="s">
        <v>131</v>
      </c>
      <c r="F247" t="s">
        <v>710</v>
      </c>
      <c r="G247" t="s">
        <v>41</v>
      </c>
      <c r="H247" t="s">
        <v>710</v>
      </c>
      <c r="I247" t="s">
        <v>41</v>
      </c>
      <c r="J247" t="s">
        <v>710</v>
      </c>
      <c r="K247" t="s">
        <v>41</v>
      </c>
    </row>
    <row r="248" spans="1:11" x14ac:dyDescent="0.25">
      <c r="A248" t="s">
        <v>413</v>
      </c>
      <c r="B248" t="s">
        <v>403</v>
      </c>
      <c r="C248">
        <v>1213018</v>
      </c>
      <c r="D248" s="11">
        <v>43694270116889</v>
      </c>
      <c r="E248" t="s">
        <v>49</v>
      </c>
      <c r="F248" t="s">
        <v>710</v>
      </c>
      <c r="G248" t="s">
        <v>41</v>
      </c>
      <c r="H248" t="s">
        <v>710</v>
      </c>
      <c r="I248" t="s">
        <v>41</v>
      </c>
      <c r="J248" t="s">
        <v>710</v>
      </c>
      <c r="K248" t="s">
        <v>41</v>
      </c>
    </row>
    <row r="249" spans="1:11" x14ac:dyDescent="0.25">
      <c r="A249" t="s">
        <v>414</v>
      </c>
      <c r="B249" t="s">
        <v>403</v>
      </c>
      <c r="C249">
        <v>2122001</v>
      </c>
      <c r="D249" s="11" t="s">
        <v>415</v>
      </c>
      <c r="E249" t="s">
        <v>58</v>
      </c>
      <c r="F249" t="s">
        <v>710</v>
      </c>
      <c r="G249" t="s">
        <v>41</v>
      </c>
      <c r="H249" t="s">
        <v>710</v>
      </c>
      <c r="I249" t="s">
        <v>41</v>
      </c>
      <c r="J249" t="s">
        <v>710</v>
      </c>
      <c r="K249" t="s">
        <v>41</v>
      </c>
    </row>
    <row r="250" spans="1:11" x14ac:dyDescent="0.25">
      <c r="A250" t="s">
        <v>416</v>
      </c>
      <c r="B250" t="s">
        <v>403</v>
      </c>
      <c r="C250">
        <v>1213019</v>
      </c>
      <c r="D250" s="11">
        <v>1613090101212</v>
      </c>
      <c r="E250" t="s">
        <v>49</v>
      </c>
      <c r="F250" t="s">
        <v>710</v>
      </c>
      <c r="G250" t="s">
        <v>41</v>
      </c>
      <c r="H250" t="s">
        <v>710</v>
      </c>
      <c r="I250" t="s">
        <v>41</v>
      </c>
      <c r="J250" t="s">
        <v>710</v>
      </c>
      <c r="K250" t="s">
        <v>41</v>
      </c>
    </row>
    <row r="251" spans="1:11" x14ac:dyDescent="0.25">
      <c r="A251" t="s">
        <v>417</v>
      </c>
      <c r="B251" t="s">
        <v>403</v>
      </c>
      <c r="C251">
        <v>2223001</v>
      </c>
      <c r="D251" s="11" t="s">
        <v>418</v>
      </c>
      <c r="E251" t="s">
        <v>69</v>
      </c>
      <c r="F251" t="s">
        <v>710</v>
      </c>
      <c r="G251" t="s">
        <v>41</v>
      </c>
      <c r="H251" t="s">
        <v>710</v>
      </c>
      <c r="I251" t="s">
        <v>41</v>
      </c>
      <c r="J251" t="s">
        <v>710</v>
      </c>
      <c r="K251" t="s">
        <v>41</v>
      </c>
    </row>
    <row r="252" spans="1:11" x14ac:dyDescent="0.25">
      <c r="A252" t="s">
        <v>419</v>
      </c>
      <c r="B252" t="s">
        <v>420</v>
      </c>
      <c r="C252">
        <v>1819002</v>
      </c>
      <c r="D252" s="11">
        <v>19647330101444</v>
      </c>
      <c r="E252" t="s">
        <v>60</v>
      </c>
      <c r="F252" t="s">
        <v>710</v>
      </c>
      <c r="G252" t="s">
        <v>41</v>
      </c>
      <c r="H252" t="s">
        <v>721</v>
      </c>
      <c r="I252" t="s">
        <v>36</v>
      </c>
      <c r="J252" t="s">
        <v>721</v>
      </c>
      <c r="K252" t="s">
        <v>41</v>
      </c>
    </row>
    <row r="253" spans="1:11" x14ac:dyDescent="0.25">
      <c r="A253" t="s">
        <v>421</v>
      </c>
      <c r="B253" t="s">
        <v>420</v>
      </c>
      <c r="C253">
        <v>910018</v>
      </c>
      <c r="D253" s="11">
        <v>37683380101345</v>
      </c>
      <c r="E253" t="s">
        <v>102</v>
      </c>
      <c r="F253" t="s">
        <v>710</v>
      </c>
      <c r="G253" t="s">
        <v>41</v>
      </c>
      <c r="H253" t="s">
        <v>721</v>
      </c>
      <c r="I253" t="s">
        <v>36</v>
      </c>
      <c r="J253" t="s">
        <v>721</v>
      </c>
      <c r="K253" t="s">
        <v>41</v>
      </c>
    </row>
    <row r="254" spans="1:11" x14ac:dyDescent="0.25">
      <c r="A254" t="s">
        <v>422</v>
      </c>
      <c r="B254" t="s">
        <v>420</v>
      </c>
      <c r="C254">
        <v>1819003</v>
      </c>
      <c r="D254" s="11">
        <v>19647330121707</v>
      </c>
      <c r="E254" t="s">
        <v>60</v>
      </c>
      <c r="F254" t="s">
        <v>710</v>
      </c>
      <c r="G254" t="s">
        <v>41</v>
      </c>
      <c r="H254" t="s">
        <v>710</v>
      </c>
      <c r="I254" t="s">
        <v>41</v>
      </c>
      <c r="J254" t="s">
        <v>710</v>
      </c>
      <c r="K254" t="s">
        <v>41</v>
      </c>
    </row>
    <row r="255" spans="1:11" x14ac:dyDescent="0.25">
      <c r="A255" t="s">
        <v>423</v>
      </c>
      <c r="B255" t="s">
        <v>420</v>
      </c>
      <c r="C255">
        <v>1819004</v>
      </c>
      <c r="D255" s="11">
        <v>19734370137893</v>
      </c>
      <c r="E255" t="s">
        <v>60</v>
      </c>
      <c r="F255" t="s">
        <v>710</v>
      </c>
      <c r="G255" t="s">
        <v>41</v>
      </c>
      <c r="H255" t="s">
        <v>710</v>
      </c>
      <c r="I255" t="s">
        <v>41</v>
      </c>
      <c r="J255" t="s">
        <v>710</v>
      </c>
      <c r="K255" t="s">
        <v>41</v>
      </c>
    </row>
    <row r="256" spans="1:11" x14ac:dyDescent="0.25">
      <c r="A256" t="s">
        <v>424</v>
      </c>
      <c r="B256" t="s">
        <v>420</v>
      </c>
      <c r="C256">
        <v>1819005</v>
      </c>
      <c r="D256" s="11">
        <v>19647330135517</v>
      </c>
      <c r="E256" t="s">
        <v>60</v>
      </c>
      <c r="F256" t="s">
        <v>710</v>
      </c>
      <c r="G256" t="s">
        <v>41</v>
      </c>
      <c r="H256" t="s">
        <v>710</v>
      </c>
      <c r="I256" t="s">
        <v>41</v>
      </c>
      <c r="J256" t="s">
        <v>710</v>
      </c>
      <c r="K256" t="s">
        <v>41</v>
      </c>
    </row>
    <row r="257" spans="1:11" x14ac:dyDescent="0.25">
      <c r="A257" t="s">
        <v>425</v>
      </c>
      <c r="B257" t="s">
        <v>420</v>
      </c>
      <c r="C257">
        <v>1819020</v>
      </c>
      <c r="D257" s="11">
        <v>19647330127670</v>
      </c>
      <c r="E257" t="s">
        <v>60</v>
      </c>
      <c r="F257" t="s">
        <v>710</v>
      </c>
      <c r="G257" t="s">
        <v>41</v>
      </c>
      <c r="H257" t="s">
        <v>710</v>
      </c>
      <c r="I257" t="s">
        <v>41</v>
      </c>
      <c r="J257" t="s">
        <v>710</v>
      </c>
      <c r="K257" t="s">
        <v>41</v>
      </c>
    </row>
    <row r="258" spans="1:11" x14ac:dyDescent="0.25">
      <c r="A258" t="s">
        <v>426</v>
      </c>
      <c r="B258" t="s">
        <v>420</v>
      </c>
      <c r="C258">
        <v>2122005</v>
      </c>
      <c r="D258" s="11" t="s">
        <v>427</v>
      </c>
      <c r="E258" t="s">
        <v>58</v>
      </c>
      <c r="F258" t="s">
        <v>710</v>
      </c>
      <c r="G258" t="s">
        <v>41</v>
      </c>
      <c r="H258" t="s">
        <v>710</v>
      </c>
      <c r="I258" t="s">
        <v>41</v>
      </c>
      <c r="J258" t="s">
        <v>710</v>
      </c>
      <c r="K258" t="s">
        <v>41</v>
      </c>
    </row>
    <row r="259" spans="1:11" x14ac:dyDescent="0.25">
      <c r="A259" t="s">
        <v>428</v>
      </c>
      <c r="B259" t="s">
        <v>420</v>
      </c>
      <c r="C259">
        <v>1819023</v>
      </c>
      <c r="D259" s="11">
        <v>19647330131797</v>
      </c>
      <c r="E259" t="s">
        <v>60</v>
      </c>
      <c r="F259" t="s">
        <v>710</v>
      </c>
      <c r="G259" t="s">
        <v>41</v>
      </c>
      <c r="H259" t="s">
        <v>710</v>
      </c>
      <c r="I259" t="s">
        <v>41</v>
      </c>
      <c r="J259" t="s">
        <v>710</v>
      </c>
      <c r="K259" t="s">
        <v>41</v>
      </c>
    </row>
    <row r="260" spans="1:11" x14ac:dyDescent="0.25">
      <c r="A260" t="s">
        <v>429</v>
      </c>
      <c r="B260" t="s">
        <v>420</v>
      </c>
      <c r="C260">
        <v>1819024</v>
      </c>
      <c r="D260" s="11">
        <v>19647330117903</v>
      </c>
      <c r="E260" t="s">
        <v>60</v>
      </c>
      <c r="F260" t="s">
        <v>710</v>
      </c>
      <c r="G260" t="s">
        <v>41</v>
      </c>
      <c r="H260" t="s">
        <v>710</v>
      </c>
      <c r="I260" t="s">
        <v>41</v>
      </c>
      <c r="J260" t="s">
        <v>710</v>
      </c>
      <c r="K260" t="s">
        <v>41</v>
      </c>
    </row>
    <row r="261" spans="1:11" x14ac:dyDescent="0.25">
      <c r="A261" t="s">
        <v>430</v>
      </c>
      <c r="B261" t="s">
        <v>420</v>
      </c>
      <c r="C261">
        <v>1819025</v>
      </c>
      <c r="D261" s="11">
        <v>19647330125625</v>
      </c>
      <c r="E261" t="s">
        <v>60</v>
      </c>
      <c r="F261" t="s">
        <v>710</v>
      </c>
      <c r="G261" t="s">
        <v>41</v>
      </c>
      <c r="H261" t="s">
        <v>710</v>
      </c>
      <c r="I261" t="s">
        <v>41</v>
      </c>
      <c r="J261" t="s">
        <v>710</v>
      </c>
      <c r="K261" t="s">
        <v>41</v>
      </c>
    </row>
    <row r="262" spans="1:11" x14ac:dyDescent="0.25">
      <c r="A262" t="s">
        <v>431</v>
      </c>
      <c r="B262" t="s">
        <v>420</v>
      </c>
      <c r="C262">
        <v>1819026</v>
      </c>
      <c r="D262" s="11">
        <v>19647330125641</v>
      </c>
      <c r="E262" t="s">
        <v>60</v>
      </c>
      <c r="F262" t="s">
        <v>710</v>
      </c>
      <c r="G262" t="s">
        <v>41</v>
      </c>
      <c r="H262" t="s">
        <v>710</v>
      </c>
      <c r="I262" t="s">
        <v>41</v>
      </c>
      <c r="J262" t="s">
        <v>710</v>
      </c>
      <c r="K262" t="s">
        <v>41</v>
      </c>
    </row>
    <row r="263" spans="1:11" x14ac:dyDescent="0.25">
      <c r="A263" t="s">
        <v>432</v>
      </c>
      <c r="B263" t="s">
        <v>433</v>
      </c>
      <c r="C263">
        <v>607005</v>
      </c>
      <c r="D263" s="11">
        <v>1611920108670</v>
      </c>
      <c r="E263" t="s">
        <v>147</v>
      </c>
      <c r="F263" t="s">
        <v>710</v>
      </c>
      <c r="G263" t="s">
        <v>41</v>
      </c>
      <c r="H263" t="s">
        <v>710</v>
      </c>
      <c r="I263" t="s">
        <v>41</v>
      </c>
      <c r="J263" t="s">
        <v>710</v>
      </c>
      <c r="K263" t="s">
        <v>41</v>
      </c>
    </row>
    <row r="264" spans="1:11" x14ac:dyDescent="0.25">
      <c r="A264" t="s">
        <v>434</v>
      </c>
      <c r="B264" t="s">
        <v>433</v>
      </c>
      <c r="C264">
        <v>607007</v>
      </c>
      <c r="D264" s="11">
        <v>7617960101477</v>
      </c>
      <c r="E264" t="s">
        <v>147</v>
      </c>
      <c r="F264" t="s">
        <v>710</v>
      </c>
      <c r="G264" t="s">
        <v>41</v>
      </c>
      <c r="H264" t="s">
        <v>710</v>
      </c>
      <c r="I264" t="s">
        <v>41</v>
      </c>
      <c r="J264" t="s">
        <v>710</v>
      </c>
      <c r="K264" t="s">
        <v>41</v>
      </c>
    </row>
    <row r="265" spans="1:11" x14ac:dyDescent="0.25">
      <c r="A265" t="s">
        <v>435</v>
      </c>
      <c r="B265" t="s">
        <v>433</v>
      </c>
      <c r="C265">
        <v>1213029</v>
      </c>
      <c r="D265" s="11">
        <v>1612590126748</v>
      </c>
      <c r="E265" t="s">
        <v>49</v>
      </c>
      <c r="F265" t="s">
        <v>710</v>
      </c>
      <c r="G265" t="s">
        <v>41</v>
      </c>
      <c r="H265" t="s">
        <v>710</v>
      </c>
      <c r="I265" t="s">
        <v>41</v>
      </c>
      <c r="J265" t="s">
        <v>710</v>
      </c>
      <c r="K265" t="s">
        <v>41</v>
      </c>
    </row>
    <row r="266" spans="1:11" x14ac:dyDescent="0.25">
      <c r="A266" t="s">
        <v>436</v>
      </c>
      <c r="B266" t="s">
        <v>436</v>
      </c>
      <c r="C266">
        <v>1011030</v>
      </c>
      <c r="D266" s="11">
        <v>37683380106799</v>
      </c>
      <c r="E266" t="s">
        <v>76</v>
      </c>
      <c r="F266" t="s">
        <v>710</v>
      </c>
      <c r="G266" t="s">
        <v>41</v>
      </c>
      <c r="H266" t="s">
        <v>710</v>
      </c>
      <c r="I266" t="s">
        <v>41</v>
      </c>
      <c r="J266" t="s">
        <v>710</v>
      </c>
      <c r="K266" t="s">
        <v>41</v>
      </c>
    </row>
    <row r="267" spans="1:11" x14ac:dyDescent="0.25">
      <c r="A267" t="s">
        <v>437</v>
      </c>
      <c r="B267" t="s">
        <v>436</v>
      </c>
      <c r="C267">
        <v>1819061</v>
      </c>
      <c r="D267" s="11">
        <v>37680230138073</v>
      </c>
      <c r="E267" t="s">
        <v>60</v>
      </c>
      <c r="F267" t="s">
        <v>710</v>
      </c>
      <c r="G267" t="s">
        <v>41</v>
      </c>
      <c r="H267" t="s">
        <v>710</v>
      </c>
      <c r="I267" t="s">
        <v>41</v>
      </c>
      <c r="J267" t="s">
        <v>710</v>
      </c>
      <c r="K267" t="s">
        <v>41</v>
      </c>
    </row>
    <row r="268" spans="1:11" x14ac:dyDescent="0.25">
      <c r="A268" t="s">
        <v>438</v>
      </c>
      <c r="B268" t="s">
        <v>436</v>
      </c>
      <c r="C268">
        <v>1920037</v>
      </c>
      <c r="D268" s="11">
        <v>37681300139063</v>
      </c>
      <c r="E268" t="s">
        <v>155</v>
      </c>
      <c r="F268" t="s">
        <v>710</v>
      </c>
      <c r="G268" t="s">
        <v>41</v>
      </c>
      <c r="H268" t="s">
        <v>710</v>
      </c>
      <c r="I268" t="s">
        <v>41</v>
      </c>
      <c r="J268" t="s">
        <v>710</v>
      </c>
      <c r="K268" t="s">
        <v>41</v>
      </c>
    </row>
    <row r="269" spans="1:11" x14ac:dyDescent="0.25">
      <c r="A269" t="s">
        <v>439</v>
      </c>
      <c r="B269" t="s">
        <v>440</v>
      </c>
      <c r="C269">
        <v>1314015</v>
      </c>
      <c r="D269" s="11">
        <v>19646670123174</v>
      </c>
      <c r="E269" t="s">
        <v>131</v>
      </c>
      <c r="F269" t="s">
        <v>710</v>
      </c>
      <c r="G269" t="s">
        <v>41</v>
      </c>
      <c r="H269" t="s">
        <v>710</v>
      </c>
      <c r="I269" t="s">
        <v>41</v>
      </c>
      <c r="J269" t="s">
        <v>710</v>
      </c>
      <c r="K269" t="s">
        <v>41</v>
      </c>
    </row>
    <row r="270" spans="1:11" x14ac:dyDescent="0.25">
      <c r="A270" t="s">
        <v>441</v>
      </c>
      <c r="B270" t="s">
        <v>441</v>
      </c>
      <c r="C270">
        <v>708005</v>
      </c>
      <c r="D270" s="11">
        <v>19764970115725</v>
      </c>
      <c r="E270" t="s">
        <v>139</v>
      </c>
      <c r="F270" t="s">
        <v>710</v>
      </c>
      <c r="G270" t="s">
        <v>41</v>
      </c>
      <c r="H270" t="s">
        <v>710</v>
      </c>
      <c r="I270" t="s">
        <v>41</v>
      </c>
      <c r="J270" t="s">
        <v>710</v>
      </c>
      <c r="K270" t="s">
        <v>41</v>
      </c>
    </row>
    <row r="271" spans="1:11" x14ac:dyDescent="0.25">
      <c r="A271" t="s">
        <v>442</v>
      </c>
      <c r="B271" t="s">
        <v>443</v>
      </c>
      <c r="C271">
        <v>1718043</v>
      </c>
      <c r="D271" s="11">
        <v>36750510136432</v>
      </c>
      <c r="E271" t="s">
        <v>83</v>
      </c>
      <c r="F271" t="s">
        <v>710</v>
      </c>
      <c r="G271" t="s">
        <v>41</v>
      </c>
      <c r="H271" t="s">
        <v>710</v>
      </c>
      <c r="I271" t="s">
        <v>41</v>
      </c>
      <c r="J271" t="s">
        <v>710</v>
      </c>
      <c r="K271" t="s">
        <v>41</v>
      </c>
    </row>
    <row r="272" spans="1:11" x14ac:dyDescent="0.25">
      <c r="A272" t="s">
        <v>444</v>
      </c>
      <c r="B272" t="s">
        <v>443</v>
      </c>
      <c r="C272">
        <v>1213021</v>
      </c>
      <c r="D272" s="11">
        <v>19648570112714</v>
      </c>
      <c r="E272" t="s">
        <v>49</v>
      </c>
      <c r="F272" t="s">
        <v>710</v>
      </c>
      <c r="G272" t="s">
        <v>41</v>
      </c>
      <c r="H272" t="s">
        <v>710</v>
      </c>
      <c r="I272" t="s">
        <v>41</v>
      </c>
      <c r="J272" t="s">
        <v>710</v>
      </c>
      <c r="K272" t="s">
        <v>41</v>
      </c>
    </row>
    <row r="273" spans="1:11" x14ac:dyDescent="0.25">
      <c r="A273" t="s">
        <v>445</v>
      </c>
      <c r="B273" t="s">
        <v>443</v>
      </c>
      <c r="C273">
        <v>1213022</v>
      </c>
      <c r="D273" s="11">
        <v>19753090127100</v>
      </c>
      <c r="E273" t="s">
        <v>49</v>
      </c>
      <c r="F273" t="s">
        <v>710</v>
      </c>
      <c r="G273" t="s">
        <v>41</v>
      </c>
      <c r="H273" t="s">
        <v>710</v>
      </c>
      <c r="I273" t="s">
        <v>41</v>
      </c>
      <c r="J273" t="s">
        <v>710</v>
      </c>
      <c r="K273" t="s">
        <v>41</v>
      </c>
    </row>
    <row r="274" spans="1:11" x14ac:dyDescent="0.25">
      <c r="A274" t="s">
        <v>446</v>
      </c>
      <c r="B274" t="s">
        <v>443</v>
      </c>
      <c r="C274">
        <v>1213025</v>
      </c>
      <c r="D274" s="11">
        <v>19642461996537</v>
      </c>
      <c r="E274" t="s">
        <v>49</v>
      </c>
      <c r="F274" t="s">
        <v>710</v>
      </c>
      <c r="G274" t="s">
        <v>41</v>
      </c>
      <c r="H274" t="s">
        <v>710</v>
      </c>
      <c r="I274" t="s">
        <v>41</v>
      </c>
      <c r="J274" t="s">
        <v>710</v>
      </c>
      <c r="K274" t="s">
        <v>41</v>
      </c>
    </row>
    <row r="275" spans="1:11" x14ac:dyDescent="0.25">
      <c r="A275" t="s">
        <v>447</v>
      </c>
      <c r="B275" t="s">
        <v>443</v>
      </c>
      <c r="C275">
        <v>1718050</v>
      </c>
      <c r="D275" s="11">
        <v>37680490136614</v>
      </c>
      <c r="E275" t="s">
        <v>83</v>
      </c>
      <c r="F275" t="s">
        <v>710</v>
      </c>
      <c r="G275" t="s">
        <v>41</v>
      </c>
      <c r="H275" t="s">
        <v>710</v>
      </c>
      <c r="I275" t="s">
        <v>41</v>
      </c>
      <c r="J275" t="s">
        <v>710</v>
      </c>
      <c r="K275" t="s">
        <v>41</v>
      </c>
    </row>
    <row r="276" spans="1:11" x14ac:dyDescent="0.25">
      <c r="A276" t="s">
        <v>448</v>
      </c>
      <c r="B276" t="s">
        <v>443</v>
      </c>
      <c r="C276">
        <v>1819037</v>
      </c>
      <c r="D276" s="11">
        <v>37681630137109</v>
      </c>
      <c r="E276" t="s">
        <v>60</v>
      </c>
      <c r="F276" t="s">
        <v>710</v>
      </c>
      <c r="G276" t="s">
        <v>41</v>
      </c>
      <c r="H276" t="s">
        <v>710</v>
      </c>
      <c r="I276" t="s">
        <v>41</v>
      </c>
      <c r="J276" t="s">
        <v>710</v>
      </c>
      <c r="K276" t="s">
        <v>41</v>
      </c>
    </row>
    <row r="277" spans="1:11" x14ac:dyDescent="0.25">
      <c r="A277" t="s">
        <v>449</v>
      </c>
      <c r="B277" t="s">
        <v>443</v>
      </c>
      <c r="C277">
        <v>1819064</v>
      </c>
      <c r="D277" s="11">
        <v>19753090137786</v>
      </c>
      <c r="E277" t="s">
        <v>60</v>
      </c>
      <c r="F277" t="s">
        <v>710</v>
      </c>
      <c r="G277" t="s">
        <v>41</v>
      </c>
      <c r="H277" t="s">
        <v>710</v>
      </c>
      <c r="I277" t="s">
        <v>41</v>
      </c>
      <c r="J277" t="s">
        <v>710</v>
      </c>
      <c r="K277" t="s">
        <v>41</v>
      </c>
    </row>
    <row r="278" spans="1:11" x14ac:dyDescent="0.25">
      <c r="A278" t="s">
        <v>450</v>
      </c>
      <c r="B278" t="s">
        <v>443</v>
      </c>
      <c r="C278">
        <v>1112014</v>
      </c>
      <c r="D278" s="11">
        <v>19651360114439</v>
      </c>
      <c r="E278" t="s">
        <v>51</v>
      </c>
      <c r="F278" t="s">
        <v>710</v>
      </c>
      <c r="G278" t="s">
        <v>41</v>
      </c>
      <c r="H278" t="s">
        <v>710</v>
      </c>
      <c r="I278" t="s">
        <v>41</v>
      </c>
      <c r="J278" t="s">
        <v>710</v>
      </c>
      <c r="K278" t="s">
        <v>41</v>
      </c>
    </row>
    <row r="279" spans="1:11" x14ac:dyDescent="0.25">
      <c r="A279" t="s">
        <v>451</v>
      </c>
      <c r="B279" t="s">
        <v>443</v>
      </c>
      <c r="C279">
        <v>1617054</v>
      </c>
      <c r="D279" s="11">
        <v>30103060134841</v>
      </c>
      <c r="E279" t="s">
        <v>96</v>
      </c>
      <c r="F279" t="s">
        <v>721</v>
      </c>
      <c r="G279" t="s">
        <v>41</v>
      </c>
      <c r="H279" t="s">
        <v>721</v>
      </c>
      <c r="I279" t="s">
        <v>41</v>
      </c>
      <c r="J279" t="s">
        <v>721</v>
      </c>
      <c r="K279" t="s">
        <v>41</v>
      </c>
    </row>
    <row r="280" spans="1:11" x14ac:dyDescent="0.25">
      <c r="A280" t="s">
        <v>452</v>
      </c>
      <c r="B280" t="s">
        <v>443</v>
      </c>
      <c r="C280">
        <v>1920016</v>
      </c>
      <c r="D280" s="11">
        <v>37754160138651</v>
      </c>
      <c r="E280" t="s">
        <v>155</v>
      </c>
      <c r="F280" t="s">
        <v>710</v>
      </c>
      <c r="G280" t="s">
        <v>41</v>
      </c>
      <c r="H280" t="s">
        <v>710</v>
      </c>
      <c r="I280" t="s">
        <v>41</v>
      </c>
      <c r="J280" t="s">
        <v>710</v>
      </c>
      <c r="K280" t="s">
        <v>41</v>
      </c>
    </row>
    <row r="281" spans="1:11" x14ac:dyDescent="0.25">
      <c r="A281" t="s">
        <v>453</v>
      </c>
      <c r="B281" t="s">
        <v>443</v>
      </c>
      <c r="C281">
        <v>1617055</v>
      </c>
      <c r="D281" s="11">
        <v>37679830134890</v>
      </c>
      <c r="E281" t="s">
        <v>96</v>
      </c>
      <c r="F281" t="s">
        <v>710</v>
      </c>
      <c r="G281" t="s">
        <v>41</v>
      </c>
      <c r="H281" t="s">
        <v>710</v>
      </c>
      <c r="I281" t="s">
        <v>41</v>
      </c>
      <c r="J281" t="s">
        <v>710</v>
      </c>
      <c r="K281" t="s">
        <v>41</v>
      </c>
    </row>
    <row r="282" spans="1:11" x14ac:dyDescent="0.25">
      <c r="A282" t="s">
        <v>454</v>
      </c>
      <c r="B282" t="s">
        <v>443</v>
      </c>
      <c r="C282">
        <v>1819051</v>
      </c>
      <c r="D282" s="11">
        <v>36677360136937</v>
      </c>
      <c r="E282" t="s">
        <v>60</v>
      </c>
      <c r="F282" t="s">
        <v>710</v>
      </c>
      <c r="G282" t="s">
        <v>41</v>
      </c>
      <c r="H282" t="s">
        <v>710</v>
      </c>
      <c r="I282" t="s">
        <v>41</v>
      </c>
      <c r="J282" t="s">
        <v>710</v>
      </c>
      <c r="K282" t="s">
        <v>41</v>
      </c>
    </row>
    <row r="283" spans="1:11" x14ac:dyDescent="0.25">
      <c r="A283" t="s">
        <v>455</v>
      </c>
      <c r="B283" t="s">
        <v>443</v>
      </c>
      <c r="C283">
        <v>1213028</v>
      </c>
      <c r="D283" s="11">
        <v>56105610109900</v>
      </c>
      <c r="E283" t="s">
        <v>49</v>
      </c>
      <c r="F283" t="s">
        <v>710</v>
      </c>
      <c r="G283" t="s">
        <v>41</v>
      </c>
      <c r="H283" t="s">
        <v>710</v>
      </c>
      <c r="I283" t="s">
        <v>41</v>
      </c>
      <c r="J283" t="s">
        <v>710</v>
      </c>
      <c r="K283" t="s">
        <v>41</v>
      </c>
    </row>
    <row r="284" spans="1:11" x14ac:dyDescent="0.25">
      <c r="A284" t="s">
        <v>456</v>
      </c>
      <c r="B284" t="s">
        <v>457</v>
      </c>
      <c r="C284">
        <v>1314016</v>
      </c>
      <c r="D284" s="11">
        <v>1612590130633</v>
      </c>
      <c r="E284" t="s">
        <v>131</v>
      </c>
      <c r="F284" t="s">
        <v>710</v>
      </c>
      <c r="G284" t="s">
        <v>41</v>
      </c>
      <c r="H284" t="s">
        <v>710</v>
      </c>
      <c r="I284" t="s">
        <v>41</v>
      </c>
      <c r="J284" t="s">
        <v>710</v>
      </c>
      <c r="K284" t="s">
        <v>41</v>
      </c>
    </row>
    <row r="285" spans="1:11" x14ac:dyDescent="0.25">
      <c r="A285" t="s">
        <v>458</v>
      </c>
      <c r="B285" t="s">
        <v>457</v>
      </c>
      <c r="C285">
        <v>1314017</v>
      </c>
      <c r="D285" s="11">
        <v>1612590108944</v>
      </c>
      <c r="E285" t="s">
        <v>131</v>
      </c>
      <c r="F285" t="s">
        <v>710</v>
      </c>
      <c r="G285" t="s">
        <v>41</v>
      </c>
      <c r="H285" t="s">
        <v>710</v>
      </c>
      <c r="I285" t="s">
        <v>41</v>
      </c>
      <c r="J285" t="s">
        <v>710</v>
      </c>
      <c r="K285" t="s">
        <v>41</v>
      </c>
    </row>
    <row r="286" spans="1:11" x14ac:dyDescent="0.25">
      <c r="A286" t="s">
        <v>459</v>
      </c>
      <c r="B286" t="s">
        <v>457</v>
      </c>
      <c r="C286">
        <v>1617026</v>
      </c>
      <c r="D286" s="11">
        <v>1612590134015</v>
      </c>
      <c r="E286" t="s">
        <v>96</v>
      </c>
      <c r="F286" t="s">
        <v>710</v>
      </c>
      <c r="G286" t="s">
        <v>41</v>
      </c>
      <c r="H286" t="s">
        <v>710</v>
      </c>
      <c r="I286" t="s">
        <v>41</v>
      </c>
      <c r="J286" t="s">
        <v>710</v>
      </c>
      <c r="K286" t="s">
        <v>41</v>
      </c>
    </row>
    <row r="287" spans="1:11" x14ac:dyDescent="0.25">
      <c r="A287" t="s">
        <v>460</v>
      </c>
      <c r="B287" t="s">
        <v>460</v>
      </c>
      <c r="C287">
        <v>2021027</v>
      </c>
      <c r="D287" s="11" t="s">
        <v>461</v>
      </c>
      <c r="E287" t="s">
        <v>125</v>
      </c>
      <c r="F287" t="s">
        <v>710</v>
      </c>
      <c r="G287" t="s">
        <v>41</v>
      </c>
      <c r="H287" t="s">
        <v>710</v>
      </c>
      <c r="I287" t="s">
        <v>41</v>
      </c>
      <c r="J287" t="s">
        <v>710</v>
      </c>
      <c r="K287" t="s">
        <v>41</v>
      </c>
    </row>
    <row r="288" spans="1:11" x14ac:dyDescent="0.25">
      <c r="A288" t="s">
        <v>462</v>
      </c>
      <c r="B288" t="s">
        <v>462</v>
      </c>
      <c r="C288">
        <v>1415025</v>
      </c>
      <c r="D288" s="11">
        <v>37684113731304</v>
      </c>
      <c r="E288" t="s">
        <v>53</v>
      </c>
      <c r="F288" t="s">
        <v>710</v>
      </c>
      <c r="G288" t="s">
        <v>41</v>
      </c>
      <c r="H288" t="s">
        <v>710</v>
      </c>
      <c r="I288" t="s">
        <v>41</v>
      </c>
      <c r="J288" t="s">
        <v>710</v>
      </c>
      <c r="K288" t="s">
        <v>41</v>
      </c>
    </row>
    <row r="289" spans="1:11" x14ac:dyDescent="0.25">
      <c r="A289" t="s">
        <v>463</v>
      </c>
      <c r="B289" t="s">
        <v>464</v>
      </c>
      <c r="C289">
        <v>1718009</v>
      </c>
      <c r="D289" s="11">
        <v>19101996119945</v>
      </c>
      <c r="E289" t="s">
        <v>83</v>
      </c>
      <c r="F289" t="s">
        <v>721</v>
      </c>
      <c r="G289" t="s">
        <v>41</v>
      </c>
      <c r="H289" t="s">
        <v>721</v>
      </c>
      <c r="I289" t="s">
        <v>36</v>
      </c>
      <c r="J289" t="s">
        <v>721</v>
      </c>
      <c r="K289" t="s">
        <v>41</v>
      </c>
    </row>
    <row r="290" spans="1:11" x14ac:dyDescent="0.25">
      <c r="A290" t="s">
        <v>465</v>
      </c>
      <c r="B290" t="s">
        <v>464</v>
      </c>
      <c r="C290">
        <v>1415026</v>
      </c>
      <c r="D290" s="11">
        <v>30768930130765</v>
      </c>
      <c r="E290" t="s">
        <v>102</v>
      </c>
      <c r="F290" t="s">
        <v>710</v>
      </c>
      <c r="G290" t="s">
        <v>41</v>
      </c>
      <c r="H290" t="s">
        <v>710</v>
      </c>
      <c r="I290" t="s">
        <v>41</v>
      </c>
      <c r="J290" t="s">
        <v>710</v>
      </c>
      <c r="K290" t="s">
        <v>41</v>
      </c>
    </row>
    <row r="291" spans="1:11" x14ac:dyDescent="0.25">
      <c r="A291" t="s">
        <v>466</v>
      </c>
      <c r="B291" t="s">
        <v>464</v>
      </c>
      <c r="C291">
        <v>1718010</v>
      </c>
      <c r="D291" s="11">
        <v>19101990115212</v>
      </c>
      <c r="E291" t="s">
        <v>83</v>
      </c>
      <c r="F291" t="s">
        <v>710</v>
      </c>
      <c r="G291" t="s">
        <v>41</v>
      </c>
      <c r="H291" t="s">
        <v>710</v>
      </c>
      <c r="I291" t="s">
        <v>41</v>
      </c>
      <c r="J291" t="s">
        <v>710</v>
      </c>
      <c r="K291" t="s">
        <v>41</v>
      </c>
    </row>
    <row r="292" spans="1:11" x14ac:dyDescent="0.25">
      <c r="A292" t="s">
        <v>467</v>
      </c>
      <c r="B292" t="s">
        <v>464</v>
      </c>
      <c r="C292">
        <v>1718011</v>
      </c>
      <c r="D292" s="11">
        <v>19101990115030</v>
      </c>
      <c r="E292" t="s">
        <v>83</v>
      </c>
      <c r="F292" t="s">
        <v>710</v>
      </c>
      <c r="G292" t="s">
        <v>41</v>
      </c>
      <c r="H292" t="s">
        <v>710</v>
      </c>
      <c r="I292" t="s">
        <v>41</v>
      </c>
      <c r="J292" t="s">
        <v>710</v>
      </c>
      <c r="K292" t="s">
        <v>41</v>
      </c>
    </row>
    <row r="293" spans="1:11" x14ac:dyDescent="0.25">
      <c r="A293" t="s">
        <v>468</v>
      </c>
      <c r="B293" t="s">
        <v>464</v>
      </c>
      <c r="C293">
        <v>1819062</v>
      </c>
      <c r="D293" s="11">
        <v>19101990137679</v>
      </c>
      <c r="E293" t="s">
        <v>60</v>
      </c>
      <c r="F293" t="s">
        <v>710</v>
      </c>
      <c r="G293" t="s">
        <v>41</v>
      </c>
      <c r="H293" t="s">
        <v>721</v>
      </c>
      <c r="I293" t="s">
        <v>41</v>
      </c>
      <c r="J293" t="s">
        <v>721</v>
      </c>
      <c r="K293" t="s">
        <v>41</v>
      </c>
    </row>
    <row r="294" spans="1:11" x14ac:dyDescent="0.25">
      <c r="A294" t="s">
        <v>469</v>
      </c>
      <c r="B294" t="s">
        <v>464</v>
      </c>
      <c r="C294">
        <v>1011031</v>
      </c>
      <c r="D294" s="11">
        <v>37683380109157</v>
      </c>
      <c r="E294" t="s">
        <v>76</v>
      </c>
      <c r="F294" t="s">
        <v>710</v>
      </c>
      <c r="G294" t="s">
        <v>41</v>
      </c>
      <c r="H294" t="s">
        <v>710</v>
      </c>
      <c r="I294" t="s">
        <v>41</v>
      </c>
      <c r="J294" t="s">
        <v>710</v>
      </c>
      <c r="K294" t="s">
        <v>41</v>
      </c>
    </row>
    <row r="295" spans="1:11" x14ac:dyDescent="0.25">
      <c r="A295" t="s">
        <v>470</v>
      </c>
      <c r="B295" t="s">
        <v>470</v>
      </c>
      <c r="C295">
        <v>1920033</v>
      </c>
      <c r="D295" s="11">
        <v>7100740114470</v>
      </c>
      <c r="E295" t="s">
        <v>155</v>
      </c>
      <c r="F295" t="s">
        <v>710</v>
      </c>
      <c r="G295" t="s">
        <v>41</v>
      </c>
      <c r="H295" t="s">
        <v>710</v>
      </c>
      <c r="I295" t="s">
        <v>41</v>
      </c>
      <c r="J295" t="s">
        <v>710</v>
      </c>
      <c r="K295" t="s">
        <v>41</v>
      </c>
    </row>
    <row r="296" spans="1:11" x14ac:dyDescent="0.25">
      <c r="A296" t="s">
        <v>471</v>
      </c>
      <c r="B296" t="s">
        <v>472</v>
      </c>
      <c r="C296">
        <v>2021028</v>
      </c>
      <c r="D296" s="11" t="s">
        <v>473</v>
      </c>
      <c r="E296" t="s">
        <v>125</v>
      </c>
      <c r="F296" t="s">
        <v>710</v>
      </c>
      <c r="G296" t="s">
        <v>41</v>
      </c>
      <c r="H296" t="s">
        <v>710</v>
      </c>
      <c r="I296" t="s">
        <v>41</v>
      </c>
      <c r="J296" t="s">
        <v>710</v>
      </c>
      <c r="K296" t="s">
        <v>41</v>
      </c>
    </row>
    <row r="297" spans="1:11" x14ac:dyDescent="0.25">
      <c r="A297" t="s">
        <v>474</v>
      </c>
      <c r="B297" t="s">
        <v>474</v>
      </c>
      <c r="C297">
        <v>1213030</v>
      </c>
      <c r="D297" s="11">
        <v>37683386113211</v>
      </c>
      <c r="E297" t="s">
        <v>49</v>
      </c>
      <c r="F297" t="s">
        <v>710</v>
      </c>
      <c r="G297" t="s">
        <v>41</v>
      </c>
      <c r="H297" t="s">
        <v>710</v>
      </c>
      <c r="I297" t="s">
        <v>41</v>
      </c>
      <c r="J297" t="s">
        <v>710</v>
      </c>
      <c r="K297" t="s">
        <v>41</v>
      </c>
    </row>
    <row r="298" spans="1:11" x14ac:dyDescent="0.25">
      <c r="A298" t="s">
        <v>475</v>
      </c>
      <c r="B298" t="s">
        <v>476</v>
      </c>
      <c r="C298">
        <v>2223011</v>
      </c>
      <c r="D298" s="11" t="s">
        <v>477</v>
      </c>
      <c r="E298" t="s">
        <v>69</v>
      </c>
      <c r="F298" t="s">
        <v>710</v>
      </c>
      <c r="G298" t="s">
        <v>41</v>
      </c>
      <c r="H298" t="s">
        <v>710</v>
      </c>
      <c r="I298" t="s">
        <v>41</v>
      </c>
      <c r="J298" t="s">
        <v>710</v>
      </c>
      <c r="K298" t="s">
        <v>41</v>
      </c>
    </row>
    <row r="299" spans="1:11" x14ac:dyDescent="0.25">
      <c r="A299" t="s">
        <v>478</v>
      </c>
      <c r="B299" t="s">
        <v>476</v>
      </c>
      <c r="C299">
        <v>2223008</v>
      </c>
      <c r="D299" s="11" t="s">
        <v>479</v>
      </c>
      <c r="E299" t="s">
        <v>69</v>
      </c>
      <c r="F299" t="s">
        <v>710</v>
      </c>
      <c r="G299" t="s">
        <v>41</v>
      </c>
      <c r="H299" t="s">
        <v>710</v>
      </c>
      <c r="I299" t="s">
        <v>41</v>
      </c>
      <c r="J299" t="s">
        <v>710</v>
      </c>
      <c r="K299" t="s">
        <v>41</v>
      </c>
    </row>
    <row r="300" spans="1:11" x14ac:dyDescent="0.25">
      <c r="A300" t="s">
        <v>480</v>
      </c>
      <c r="B300" t="s">
        <v>480</v>
      </c>
      <c r="C300">
        <v>1112015</v>
      </c>
      <c r="D300" s="11">
        <v>38684780123505</v>
      </c>
      <c r="E300" t="s">
        <v>51</v>
      </c>
      <c r="F300" t="s">
        <v>710</v>
      </c>
      <c r="G300" t="s">
        <v>41</v>
      </c>
      <c r="H300" t="s">
        <v>710</v>
      </c>
      <c r="I300" t="s">
        <v>41</v>
      </c>
      <c r="J300" t="s">
        <v>710</v>
      </c>
      <c r="K300" t="s">
        <v>41</v>
      </c>
    </row>
    <row r="301" spans="1:11" x14ac:dyDescent="0.25">
      <c r="A301" t="s">
        <v>481</v>
      </c>
      <c r="B301" t="s">
        <v>481</v>
      </c>
      <c r="C301">
        <v>1920026</v>
      </c>
      <c r="D301" s="11">
        <v>33669930139360</v>
      </c>
      <c r="E301" t="s">
        <v>155</v>
      </c>
      <c r="F301" t="s">
        <v>710</v>
      </c>
      <c r="G301" t="s">
        <v>41</v>
      </c>
      <c r="H301" t="s">
        <v>710</v>
      </c>
      <c r="I301" t="s">
        <v>41</v>
      </c>
      <c r="J301" t="s">
        <v>710</v>
      </c>
      <c r="K301" t="s">
        <v>41</v>
      </c>
    </row>
    <row r="302" spans="1:11" x14ac:dyDescent="0.25">
      <c r="A302" t="s">
        <v>482</v>
      </c>
      <c r="B302" t="s">
        <v>482</v>
      </c>
      <c r="C302">
        <v>1920025</v>
      </c>
      <c r="D302" s="11">
        <v>54718110139477</v>
      </c>
      <c r="E302" t="s">
        <v>155</v>
      </c>
      <c r="F302" t="s">
        <v>710</v>
      </c>
      <c r="G302" t="s">
        <v>41</v>
      </c>
      <c r="H302" t="s">
        <v>710</v>
      </c>
      <c r="I302" t="s">
        <v>41</v>
      </c>
      <c r="J302" t="s">
        <v>710</v>
      </c>
      <c r="K302" t="s">
        <v>41</v>
      </c>
    </row>
    <row r="303" spans="1:11" x14ac:dyDescent="0.25">
      <c r="A303" t="s">
        <v>483</v>
      </c>
      <c r="B303" t="s">
        <v>483</v>
      </c>
      <c r="C303">
        <v>1314018</v>
      </c>
      <c r="D303" s="11">
        <v>37683386115570</v>
      </c>
      <c r="E303" t="s">
        <v>131</v>
      </c>
      <c r="F303" t="s">
        <v>710</v>
      </c>
      <c r="G303" t="s">
        <v>41</v>
      </c>
      <c r="H303" t="s">
        <v>710</v>
      </c>
      <c r="I303" t="s">
        <v>41</v>
      </c>
      <c r="J303" t="s">
        <v>710</v>
      </c>
      <c r="K303" t="s">
        <v>41</v>
      </c>
    </row>
    <row r="304" spans="1:11" x14ac:dyDescent="0.25">
      <c r="A304" t="s">
        <v>484</v>
      </c>
      <c r="B304" t="s">
        <v>485</v>
      </c>
      <c r="C304">
        <v>1112016</v>
      </c>
      <c r="D304" s="11">
        <v>43694840123760</v>
      </c>
      <c r="E304" t="s">
        <v>51</v>
      </c>
      <c r="F304" t="s">
        <v>710</v>
      </c>
      <c r="G304" t="s">
        <v>41</v>
      </c>
      <c r="H304" t="s">
        <v>710</v>
      </c>
      <c r="I304" t="s">
        <v>41</v>
      </c>
      <c r="J304" t="s">
        <v>710</v>
      </c>
      <c r="K304" t="s">
        <v>41</v>
      </c>
    </row>
    <row r="305" spans="1:11" x14ac:dyDescent="0.25">
      <c r="A305" t="s">
        <v>486</v>
      </c>
      <c r="B305" t="s">
        <v>485</v>
      </c>
      <c r="C305">
        <v>1920007</v>
      </c>
      <c r="D305" s="11">
        <v>1100170138867</v>
      </c>
      <c r="E305" t="s">
        <v>155</v>
      </c>
      <c r="F305" t="s">
        <v>710</v>
      </c>
      <c r="G305" t="s">
        <v>41</v>
      </c>
      <c r="H305" t="s">
        <v>710</v>
      </c>
      <c r="I305" t="s">
        <v>41</v>
      </c>
      <c r="J305" t="s">
        <v>710</v>
      </c>
      <c r="K305" t="s">
        <v>41</v>
      </c>
    </row>
    <row r="306" spans="1:11" x14ac:dyDescent="0.25">
      <c r="A306" t="s">
        <v>487</v>
      </c>
      <c r="B306" t="s">
        <v>485</v>
      </c>
      <c r="C306">
        <v>1314019</v>
      </c>
      <c r="D306" s="11">
        <v>35674700127688</v>
      </c>
      <c r="E306" t="s">
        <v>131</v>
      </c>
      <c r="F306" t="s">
        <v>710</v>
      </c>
      <c r="G306" t="s">
        <v>41</v>
      </c>
      <c r="H306" t="s">
        <v>710</v>
      </c>
      <c r="I306" t="s">
        <v>41</v>
      </c>
      <c r="J306" t="s">
        <v>710</v>
      </c>
      <c r="K306" t="s">
        <v>41</v>
      </c>
    </row>
    <row r="307" spans="1:11" x14ac:dyDescent="0.25">
      <c r="A307" t="s">
        <v>488</v>
      </c>
      <c r="B307" t="s">
        <v>485</v>
      </c>
      <c r="C307">
        <v>1920040</v>
      </c>
      <c r="D307" s="11">
        <v>44772480138909</v>
      </c>
      <c r="E307" t="s">
        <v>155</v>
      </c>
      <c r="F307" t="s">
        <v>710</v>
      </c>
      <c r="G307" t="s">
        <v>41</v>
      </c>
      <c r="H307" t="s">
        <v>710</v>
      </c>
      <c r="I307" t="s">
        <v>41</v>
      </c>
      <c r="J307" t="s">
        <v>710</v>
      </c>
      <c r="K307" t="s">
        <v>41</v>
      </c>
    </row>
    <row r="308" spans="1:11" x14ac:dyDescent="0.25">
      <c r="A308" t="s">
        <v>489</v>
      </c>
      <c r="B308" t="s">
        <v>490</v>
      </c>
      <c r="C308">
        <v>2021068</v>
      </c>
      <c r="D308" s="11" t="s">
        <v>491</v>
      </c>
      <c r="E308" t="s">
        <v>125</v>
      </c>
      <c r="F308" t="s">
        <v>710</v>
      </c>
      <c r="G308" t="s">
        <v>41</v>
      </c>
      <c r="H308" t="s">
        <v>710</v>
      </c>
      <c r="I308" t="s">
        <v>41</v>
      </c>
      <c r="J308" t="s">
        <v>710</v>
      </c>
      <c r="K308" t="s">
        <v>41</v>
      </c>
    </row>
    <row r="309" spans="1:11" x14ac:dyDescent="0.25">
      <c r="A309" t="s">
        <v>492</v>
      </c>
      <c r="B309" t="s">
        <v>493</v>
      </c>
      <c r="C309">
        <v>1819044</v>
      </c>
      <c r="D309" s="11">
        <v>4614240110551</v>
      </c>
      <c r="E309" t="s">
        <v>60</v>
      </c>
      <c r="F309" t="s">
        <v>710</v>
      </c>
      <c r="G309" t="s">
        <v>41</v>
      </c>
      <c r="H309" t="s">
        <v>710</v>
      </c>
      <c r="I309" t="s">
        <v>41</v>
      </c>
      <c r="J309" t="s">
        <v>710</v>
      </c>
      <c r="K309" t="s">
        <v>41</v>
      </c>
    </row>
    <row r="310" spans="1:11" x14ac:dyDescent="0.25">
      <c r="A310" t="s">
        <v>494</v>
      </c>
      <c r="B310" t="s">
        <v>494</v>
      </c>
      <c r="C310">
        <v>1819028</v>
      </c>
      <c r="D310" s="11" t="s">
        <v>495</v>
      </c>
      <c r="E310" t="s">
        <v>60</v>
      </c>
      <c r="F310" t="s">
        <v>710</v>
      </c>
      <c r="G310" t="s">
        <v>41</v>
      </c>
      <c r="H310" t="s">
        <v>710</v>
      </c>
      <c r="I310" t="s">
        <v>41</v>
      </c>
      <c r="J310" t="s">
        <v>710</v>
      </c>
      <c r="K310" t="s">
        <v>41</v>
      </c>
    </row>
    <row r="311" spans="1:11" x14ac:dyDescent="0.25">
      <c r="A311" t="s">
        <v>496</v>
      </c>
      <c r="B311" t="s">
        <v>497</v>
      </c>
      <c r="C311">
        <v>2021030</v>
      </c>
      <c r="D311" s="11" t="s">
        <v>498</v>
      </c>
      <c r="E311" t="s">
        <v>125</v>
      </c>
      <c r="F311" t="s">
        <v>710</v>
      </c>
      <c r="G311" t="s">
        <v>41</v>
      </c>
      <c r="H311" t="s">
        <v>710</v>
      </c>
      <c r="I311" t="s">
        <v>41</v>
      </c>
      <c r="J311" t="s">
        <v>710</v>
      </c>
      <c r="K311" t="s">
        <v>41</v>
      </c>
    </row>
    <row r="312" spans="1:11" x14ac:dyDescent="0.25">
      <c r="A312" t="s">
        <v>499</v>
      </c>
      <c r="B312" t="s">
        <v>497</v>
      </c>
      <c r="C312">
        <v>2021031</v>
      </c>
      <c r="D312" s="11" t="s">
        <v>500</v>
      </c>
      <c r="E312" t="s">
        <v>125</v>
      </c>
      <c r="F312" t="s">
        <v>710</v>
      </c>
      <c r="G312" t="s">
        <v>41</v>
      </c>
      <c r="H312" t="s">
        <v>710</v>
      </c>
      <c r="I312" t="s">
        <v>41</v>
      </c>
      <c r="J312" t="s">
        <v>710</v>
      </c>
      <c r="K312" t="s">
        <v>41</v>
      </c>
    </row>
    <row r="313" spans="1:11" x14ac:dyDescent="0.25">
      <c r="A313" t="s">
        <v>501</v>
      </c>
      <c r="B313" t="s">
        <v>501</v>
      </c>
      <c r="C313">
        <v>2021038</v>
      </c>
      <c r="D313" s="11" t="s">
        <v>502</v>
      </c>
      <c r="E313" t="s">
        <v>125</v>
      </c>
      <c r="F313" t="s">
        <v>710</v>
      </c>
      <c r="G313" t="s">
        <v>41</v>
      </c>
      <c r="H313" t="s">
        <v>710</v>
      </c>
      <c r="I313" t="s">
        <v>41</v>
      </c>
      <c r="J313" t="s">
        <v>710</v>
      </c>
      <c r="K313" t="s">
        <v>41</v>
      </c>
    </row>
    <row r="314" spans="1:11" x14ac:dyDescent="0.25">
      <c r="A314" t="s">
        <v>503</v>
      </c>
      <c r="B314" t="s">
        <v>503</v>
      </c>
      <c r="C314">
        <v>1112017</v>
      </c>
      <c r="D314" s="11">
        <v>1612590130617</v>
      </c>
      <c r="E314" t="s">
        <v>51</v>
      </c>
      <c r="F314" t="s">
        <v>710</v>
      </c>
      <c r="G314" t="s">
        <v>41</v>
      </c>
      <c r="H314" t="s">
        <v>710</v>
      </c>
      <c r="I314" t="s">
        <v>41</v>
      </c>
      <c r="J314" t="s">
        <v>710</v>
      </c>
      <c r="K314" t="s">
        <v>41</v>
      </c>
    </row>
    <row r="315" spans="1:11" x14ac:dyDescent="0.25">
      <c r="A315" t="s">
        <v>504</v>
      </c>
      <c r="B315" t="s">
        <v>504</v>
      </c>
      <c r="C315">
        <v>1011032</v>
      </c>
      <c r="D315" s="11">
        <v>1612593030772</v>
      </c>
      <c r="E315" t="s">
        <v>76</v>
      </c>
      <c r="F315" t="s">
        <v>710</v>
      </c>
      <c r="G315" t="s">
        <v>41</v>
      </c>
      <c r="H315" t="s">
        <v>710</v>
      </c>
      <c r="I315" t="s">
        <v>41</v>
      </c>
      <c r="J315" t="s">
        <v>710</v>
      </c>
      <c r="K315" t="s">
        <v>41</v>
      </c>
    </row>
    <row r="316" spans="1:11" x14ac:dyDescent="0.25">
      <c r="A316" t="s">
        <v>505</v>
      </c>
      <c r="B316" t="s">
        <v>505</v>
      </c>
      <c r="C316">
        <v>1314030</v>
      </c>
      <c r="D316" s="11">
        <v>37683380123778</v>
      </c>
      <c r="E316" t="s">
        <v>131</v>
      </c>
      <c r="F316" t="s">
        <v>710</v>
      </c>
      <c r="G316" t="s">
        <v>41</v>
      </c>
      <c r="H316" t="s">
        <v>710</v>
      </c>
      <c r="I316" t="s">
        <v>41</v>
      </c>
      <c r="J316" t="s">
        <v>710</v>
      </c>
      <c r="K316" t="s">
        <v>41</v>
      </c>
    </row>
    <row r="317" spans="1:11" x14ac:dyDescent="0.25">
      <c r="A317" t="s">
        <v>506</v>
      </c>
      <c r="B317" t="s">
        <v>507</v>
      </c>
      <c r="C317">
        <v>1819090</v>
      </c>
      <c r="D317" s="11">
        <v>42772140138388</v>
      </c>
      <c r="E317" t="s">
        <v>60</v>
      </c>
      <c r="F317" t="s">
        <v>710</v>
      </c>
      <c r="G317" t="s">
        <v>41</v>
      </c>
      <c r="H317" t="s">
        <v>710</v>
      </c>
      <c r="I317" t="s">
        <v>41</v>
      </c>
      <c r="J317" t="s">
        <v>710</v>
      </c>
      <c r="K317" t="s">
        <v>41</v>
      </c>
    </row>
    <row r="318" spans="1:11" x14ac:dyDescent="0.25">
      <c r="A318" t="s">
        <v>508</v>
      </c>
      <c r="B318" t="s">
        <v>507</v>
      </c>
      <c r="C318">
        <v>1819091</v>
      </c>
      <c r="D318" s="11">
        <v>42772060138370</v>
      </c>
      <c r="E318" t="s">
        <v>60</v>
      </c>
      <c r="F318" t="s">
        <v>710</v>
      </c>
      <c r="G318" t="s">
        <v>41</v>
      </c>
      <c r="H318" t="s">
        <v>710</v>
      </c>
      <c r="I318" t="s">
        <v>41</v>
      </c>
      <c r="J318" t="s">
        <v>710</v>
      </c>
      <c r="K318" t="s">
        <v>41</v>
      </c>
    </row>
    <row r="319" spans="1:11" x14ac:dyDescent="0.25">
      <c r="A319" t="s">
        <v>509</v>
      </c>
      <c r="B319" t="s">
        <v>507</v>
      </c>
      <c r="C319">
        <v>1819092</v>
      </c>
      <c r="D319" s="11">
        <v>42771980138362</v>
      </c>
      <c r="E319" t="s">
        <v>60</v>
      </c>
      <c r="F319" t="s">
        <v>710</v>
      </c>
      <c r="G319" t="s">
        <v>41</v>
      </c>
      <c r="H319" t="s">
        <v>710</v>
      </c>
      <c r="I319" t="s">
        <v>41</v>
      </c>
      <c r="J319" t="s">
        <v>710</v>
      </c>
      <c r="K319" t="s">
        <v>41</v>
      </c>
    </row>
    <row r="320" spans="1:11" x14ac:dyDescent="0.25">
      <c r="A320" t="s">
        <v>510</v>
      </c>
      <c r="B320" t="s">
        <v>507</v>
      </c>
      <c r="C320">
        <v>1819093</v>
      </c>
      <c r="D320" s="11">
        <v>42772220138396</v>
      </c>
      <c r="E320" t="s">
        <v>60</v>
      </c>
      <c r="F320" t="s">
        <v>710</v>
      </c>
      <c r="G320" t="s">
        <v>41</v>
      </c>
      <c r="H320" t="s">
        <v>710</v>
      </c>
      <c r="I320" t="s">
        <v>41</v>
      </c>
      <c r="J320" t="s">
        <v>710</v>
      </c>
      <c r="K320" t="s">
        <v>41</v>
      </c>
    </row>
    <row r="321" spans="1:11" x14ac:dyDescent="0.25">
      <c r="A321" t="s">
        <v>511</v>
      </c>
      <c r="B321" t="s">
        <v>512</v>
      </c>
      <c r="C321">
        <v>2021020</v>
      </c>
      <c r="D321" s="11" t="s">
        <v>513</v>
      </c>
      <c r="E321" t="s">
        <v>125</v>
      </c>
      <c r="F321" t="s">
        <v>710</v>
      </c>
      <c r="G321" t="s">
        <v>41</v>
      </c>
      <c r="H321" t="s">
        <v>710</v>
      </c>
      <c r="I321" t="s">
        <v>41</v>
      </c>
      <c r="J321" t="s">
        <v>710</v>
      </c>
      <c r="K321" t="s">
        <v>41</v>
      </c>
    </row>
    <row r="322" spans="1:11" x14ac:dyDescent="0.25">
      <c r="A322" t="s">
        <v>512</v>
      </c>
      <c r="B322" t="s">
        <v>512</v>
      </c>
      <c r="C322">
        <v>1617043</v>
      </c>
      <c r="D322" s="11">
        <v>30103060134056</v>
      </c>
      <c r="E322" t="s">
        <v>96</v>
      </c>
      <c r="F322" t="s">
        <v>710</v>
      </c>
      <c r="G322" t="s">
        <v>41</v>
      </c>
      <c r="H322" t="s">
        <v>710</v>
      </c>
      <c r="I322" t="s">
        <v>41</v>
      </c>
      <c r="J322" t="s">
        <v>710</v>
      </c>
      <c r="K322" t="s">
        <v>41</v>
      </c>
    </row>
    <row r="323" spans="1:11" x14ac:dyDescent="0.25">
      <c r="A323" t="s">
        <v>514</v>
      </c>
      <c r="B323" t="s">
        <v>515</v>
      </c>
      <c r="C323">
        <v>2223016</v>
      </c>
      <c r="D323" s="11">
        <v>30103060134057</v>
      </c>
      <c r="E323" t="s">
        <v>69</v>
      </c>
      <c r="F323" t="s">
        <v>710</v>
      </c>
      <c r="G323" t="s">
        <v>41</v>
      </c>
      <c r="H323" t="s">
        <v>710</v>
      </c>
      <c r="I323" t="s">
        <v>41</v>
      </c>
      <c r="J323" t="s">
        <v>710</v>
      </c>
      <c r="K323" t="s">
        <v>41</v>
      </c>
    </row>
    <row r="324" spans="1:11" x14ac:dyDescent="0.25">
      <c r="A324" t="s">
        <v>516</v>
      </c>
      <c r="B324" t="s">
        <v>516</v>
      </c>
      <c r="C324">
        <v>2021033</v>
      </c>
      <c r="D324" s="11" t="s">
        <v>517</v>
      </c>
      <c r="E324" t="s">
        <v>125</v>
      </c>
      <c r="F324" t="s">
        <v>710</v>
      </c>
      <c r="G324" t="s">
        <v>41</v>
      </c>
      <c r="H324" t="s">
        <v>710</v>
      </c>
      <c r="I324" t="s">
        <v>41</v>
      </c>
      <c r="J324" t="s">
        <v>710</v>
      </c>
      <c r="K324" t="s">
        <v>41</v>
      </c>
    </row>
    <row r="325" spans="1:11" x14ac:dyDescent="0.25">
      <c r="A325" t="s">
        <v>518</v>
      </c>
      <c r="B325" t="s">
        <v>519</v>
      </c>
      <c r="C325">
        <v>2021032</v>
      </c>
      <c r="D325" s="11" t="s">
        <v>520</v>
      </c>
      <c r="E325" t="s">
        <v>125</v>
      </c>
      <c r="F325" t="s">
        <v>710</v>
      </c>
      <c r="G325" t="s">
        <v>41</v>
      </c>
      <c r="H325" t="s">
        <v>710</v>
      </c>
      <c r="I325" t="s">
        <v>41</v>
      </c>
      <c r="J325" t="s">
        <v>710</v>
      </c>
      <c r="K325" t="s">
        <v>41</v>
      </c>
    </row>
    <row r="326" spans="1:11" x14ac:dyDescent="0.25">
      <c r="A326" t="s">
        <v>521</v>
      </c>
      <c r="B326" t="s">
        <v>522</v>
      </c>
      <c r="C326">
        <v>1617028</v>
      </c>
      <c r="D326" s="11">
        <v>30103060133785</v>
      </c>
      <c r="E326" t="s">
        <v>96</v>
      </c>
      <c r="F326" t="s">
        <v>710</v>
      </c>
      <c r="G326" t="s">
        <v>41</v>
      </c>
      <c r="H326" t="s">
        <v>710</v>
      </c>
      <c r="I326" t="s">
        <v>41</v>
      </c>
      <c r="J326" t="s">
        <v>710</v>
      </c>
      <c r="K326" t="s">
        <v>41</v>
      </c>
    </row>
    <row r="327" spans="1:11" x14ac:dyDescent="0.25">
      <c r="A327" t="s">
        <v>523</v>
      </c>
      <c r="B327" t="s">
        <v>522</v>
      </c>
      <c r="C327">
        <v>1314022</v>
      </c>
      <c r="D327" s="11">
        <v>30664640124743</v>
      </c>
      <c r="E327" t="s">
        <v>131</v>
      </c>
      <c r="F327" t="s">
        <v>710</v>
      </c>
      <c r="G327" t="s">
        <v>41</v>
      </c>
      <c r="H327" t="s">
        <v>710</v>
      </c>
      <c r="I327" t="s">
        <v>41</v>
      </c>
      <c r="J327" t="s">
        <v>710</v>
      </c>
      <c r="K327" t="s">
        <v>41</v>
      </c>
    </row>
    <row r="328" spans="1:11" x14ac:dyDescent="0.25">
      <c r="A328" t="s">
        <v>524</v>
      </c>
      <c r="B328" t="s">
        <v>525</v>
      </c>
      <c r="C328">
        <v>2223002</v>
      </c>
      <c r="D328" s="11" t="s">
        <v>526</v>
      </c>
      <c r="E328" t="s">
        <v>69</v>
      </c>
      <c r="F328" t="s">
        <v>710</v>
      </c>
      <c r="G328" t="s">
        <v>41</v>
      </c>
      <c r="H328" t="s">
        <v>710</v>
      </c>
      <c r="I328" t="s">
        <v>41</v>
      </c>
      <c r="J328" t="s">
        <v>710</v>
      </c>
      <c r="K328" t="s">
        <v>41</v>
      </c>
    </row>
    <row r="329" spans="1:11" x14ac:dyDescent="0.25">
      <c r="A329" t="s">
        <v>527</v>
      </c>
      <c r="B329" t="s">
        <v>525</v>
      </c>
      <c r="C329">
        <v>1516027</v>
      </c>
      <c r="D329" s="11">
        <v>51714230132977</v>
      </c>
      <c r="E329" t="s">
        <v>55</v>
      </c>
      <c r="F329" t="s">
        <v>710</v>
      </c>
      <c r="G329" t="s">
        <v>41</v>
      </c>
      <c r="H329" t="s">
        <v>710</v>
      </c>
      <c r="I329" t="s">
        <v>41</v>
      </c>
      <c r="J329" t="s">
        <v>710</v>
      </c>
      <c r="K329" t="s">
        <v>41</v>
      </c>
    </row>
    <row r="330" spans="1:11" x14ac:dyDescent="0.25">
      <c r="A330" t="s">
        <v>528</v>
      </c>
      <c r="B330" t="s">
        <v>525</v>
      </c>
      <c r="C330">
        <v>1415029</v>
      </c>
      <c r="D330" s="11">
        <v>39686270129916</v>
      </c>
      <c r="E330" t="s">
        <v>53</v>
      </c>
      <c r="F330" t="s">
        <v>710</v>
      </c>
      <c r="G330" t="s">
        <v>41</v>
      </c>
      <c r="H330" t="s">
        <v>710</v>
      </c>
      <c r="I330" t="s">
        <v>41</v>
      </c>
      <c r="J330" t="s">
        <v>710</v>
      </c>
      <c r="K330" t="s">
        <v>41</v>
      </c>
    </row>
    <row r="331" spans="1:11" x14ac:dyDescent="0.25">
      <c r="A331" t="s">
        <v>529</v>
      </c>
      <c r="B331" t="s">
        <v>529</v>
      </c>
      <c r="C331">
        <v>1718053</v>
      </c>
      <c r="D331" s="11">
        <v>37680490136416</v>
      </c>
      <c r="E331" t="s">
        <v>83</v>
      </c>
      <c r="F331" t="s">
        <v>710</v>
      </c>
      <c r="G331" t="s">
        <v>41</v>
      </c>
      <c r="H331" t="s">
        <v>710</v>
      </c>
      <c r="I331" t="s">
        <v>41</v>
      </c>
      <c r="J331" t="s">
        <v>710</v>
      </c>
      <c r="K331" t="s">
        <v>41</v>
      </c>
    </row>
    <row r="332" spans="1:11" x14ac:dyDescent="0.25">
      <c r="A332" t="s">
        <v>530</v>
      </c>
      <c r="B332" t="s">
        <v>530</v>
      </c>
      <c r="C332">
        <v>1819071</v>
      </c>
      <c r="D332" s="11">
        <v>37735693731221</v>
      </c>
      <c r="E332" t="s">
        <v>60</v>
      </c>
      <c r="F332" t="s">
        <v>710</v>
      </c>
      <c r="G332" t="s">
        <v>41</v>
      </c>
      <c r="H332" t="s">
        <v>710</v>
      </c>
      <c r="I332" t="s">
        <v>41</v>
      </c>
      <c r="J332" t="s">
        <v>710</v>
      </c>
      <c r="K332" t="s">
        <v>41</v>
      </c>
    </row>
    <row r="333" spans="1:11" x14ac:dyDescent="0.25">
      <c r="A333" t="s">
        <v>531</v>
      </c>
      <c r="B333" t="s">
        <v>531</v>
      </c>
      <c r="C333">
        <v>1516050</v>
      </c>
      <c r="D333" s="11">
        <v>19648570125377</v>
      </c>
      <c r="E333" t="s">
        <v>55</v>
      </c>
      <c r="F333" t="s">
        <v>710</v>
      </c>
      <c r="G333" t="s">
        <v>41</v>
      </c>
      <c r="H333" t="s">
        <v>710</v>
      </c>
      <c r="I333" t="s">
        <v>41</v>
      </c>
      <c r="J333" t="s">
        <v>710</v>
      </c>
      <c r="K333" t="s">
        <v>41</v>
      </c>
    </row>
    <row r="334" spans="1:11" x14ac:dyDescent="0.25">
      <c r="A334" t="s">
        <v>532</v>
      </c>
      <c r="B334" t="s">
        <v>532</v>
      </c>
      <c r="C334">
        <v>1112019</v>
      </c>
      <c r="D334" s="11">
        <v>58727360121632</v>
      </c>
      <c r="E334" t="s">
        <v>51</v>
      </c>
      <c r="F334" t="s">
        <v>710</v>
      </c>
      <c r="G334" t="s">
        <v>41</v>
      </c>
      <c r="H334" t="s">
        <v>710</v>
      </c>
      <c r="I334" t="s">
        <v>41</v>
      </c>
      <c r="J334" t="s">
        <v>710</v>
      </c>
      <c r="K334" t="s">
        <v>41</v>
      </c>
    </row>
    <row r="335" spans="1:11" x14ac:dyDescent="0.25">
      <c r="A335" t="s">
        <v>533</v>
      </c>
      <c r="B335" t="s">
        <v>533</v>
      </c>
      <c r="C335">
        <v>1718040</v>
      </c>
      <c r="D335" s="11">
        <v>15636280128504</v>
      </c>
      <c r="E335" t="s">
        <v>83</v>
      </c>
      <c r="F335" t="s">
        <v>710</v>
      </c>
      <c r="G335" t="s">
        <v>41</v>
      </c>
      <c r="H335" t="s">
        <v>710</v>
      </c>
      <c r="I335" t="s">
        <v>41</v>
      </c>
      <c r="J335" t="s">
        <v>710</v>
      </c>
      <c r="K335" t="s">
        <v>41</v>
      </c>
    </row>
    <row r="336" spans="1:11" x14ac:dyDescent="0.25">
      <c r="A336" t="s">
        <v>534</v>
      </c>
      <c r="B336" t="s">
        <v>534</v>
      </c>
      <c r="C336">
        <v>1920038</v>
      </c>
      <c r="D336" s="11">
        <v>43771150137059</v>
      </c>
      <c r="E336" t="s">
        <v>155</v>
      </c>
      <c r="F336" t="s">
        <v>710</v>
      </c>
      <c r="G336" t="s">
        <v>41</v>
      </c>
      <c r="H336" t="s">
        <v>710</v>
      </c>
      <c r="I336" t="s">
        <v>41</v>
      </c>
      <c r="J336" t="s">
        <v>710</v>
      </c>
      <c r="K336" t="s">
        <v>41</v>
      </c>
    </row>
    <row r="337" spans="1:11" x14ac:dyDescent="0.25">
      <c r="A337" t="s">
        <v>535</v>
      </c>
      <c r="B337" t="s">
        <v>536</v>
      </c>
      <c r="C337">
        <v>2223015</v>
      </c>
      <c r="D337" s="11">
        <v>45701690136440</v>
      </c>
      <c r="E337" t="s">
        <v>69</v>
      </c>
      <c r="F337" t="s">
        <v>710</v>
      </c>
      <c r="G337" t="s">
        <v>41</v>
      </c>
      <c r="H337" t="s">
        <v>710</v>
      </c>
      <c r="I337" t="s">
        <v>41</v>
      </c>
      <c r="J337" t="s">
        <v>710</v>
      </c>
      <c r="K337" t="s">
        <v>41</v>
      </c>
    </row>
    <row r="338" spans="1:11" x14ac:dyDescent="0.25">
      <c r="A338" t="s">
        <v>537</v>
      </c>
      <c r="B338" t="s">
        <v>537</v>
      </c>
      <c r="C338">
        <v>1718029</v>
      </c>
      <c r="D338" s="11">
        <v>32669693230083</v>
      </c>
      <c r="E338" t="s">
        <v>83</v>
      </c>
      <c r="F338" t="s">
        <v>710</v>
      </c>
      <c r="G338" t="s">
        <v>41</v>
      </c>
      <c r="H338" t="s">
        <v>710</v>
      </c>
      <c r="I338" t="s">
        <v>41</v>
      </c>
      <c r="J338" t="s">
        <v>710</v>
      </c>
      <c r="K338" t="s">
        <v>41</v>
      </c>
    </row>
    <row r="339" spans="1:11" x14ac:dyDescent="0.25">
      <c r="A339" t="s">
        <v>538</v>
      </c>
      <c r="B339" t="s">
        <v>538</v>
      </c>
      <c r="C339">
        <v>1011033</v>
      </c>
      <c r="D339" s="11">
        <v>37683383731189</v>
      </c>
      <c r="E339" t="s">
        <v>76</v>
      </c>
      <c r="F339" t="s">
        <v>710</v>
      </c>
      <c r="G339" t="s">
        <v>41</v>
      </c>
      <c r="H339" t="s">
        <v>710</v>
      </c>
      <c r="I339" t="s">
        <v>41</v>
      </c>
      <c r="J339" t="s">
        <v>710</v>
      </c>
      <c r="K339" t="s">
        <v>41</v>
      </c>
    </row>
    <row r="340" spans="1:11" x14ac:dyDescent="0.25">
      <c r="A340" t="s">
        <v>539</v>
      </c>
      <c r="B340" t="s">
        <v>539</v>
      </c>
      <c r="C340">
        <v>1718030</v>
      </c>
      <c r="D340" s="11">
        <v>33672150126128</v>
      </c>
      <c r="E340" t="s">
        <v>83</v>
      </c>
      <c r="F340" t="s">
        <v>710</v>
      </c>
      <c r="G340" t="s">
        <v>41</v>
      </c>
      <c r="H340" t="s">
        <v>710</v>
      </c>
      <c r="I340" t="s">
        <v>41</v>
      </c>
      <c r="J340" t="s">
        <v>710</v>
      </c>
      <c r="K340" t="s">
        <v>41</v>
      </c>
    </row>
    <row r="341" spans="1:11" x14ac:dyDescent="0.25">
      <c r="A341" t="s">
        <v>540</v>
      </c>
      <c r="B341" t="s">
        <v>541</v>
      </c>
      <c r="C341">
        <v>2122006</v>
      </c>
      <c r="D341" s="11" t="s">
        <v>542</v>
      </c>
      <c r="E341" t="s">
        <v>58</v>
      </c>
      <c r="F341" t="s">
        <v>710</v>
      </c>
      <c r="G341" t="s">
        <v>41</v>
      </c>
      <c r="H341" t="s">
        <v>710</v>
      </c>
      <c r="I341" t="s">
        <v>41</v>
      </c>
      <c r="J341" t="s">
        <v>710</v>
      </c>
      <c r="K341" t="s">
        <v>41</v>
      </c>
    </row>
    <row r="342" spans="1:11" x14ac:dyDescent="0.25">
      <c r="A342" t="s">
        <v>543</v>
      </c>
      <c r="B342" t="s">
        <v>541</v>
      </c>
      <c r="C342">
        <v>1819049</v>
      </c>
      <c r="D342" s="11">
        <v>33103300138024</v>
      </c>
      <c r="E342" t="s">
        <v>60</v>
      </c>
      <c r="F342" t="s">
        <v>710</v>
      </c>
      <c r="G342" t="s">
        <v>41</v>
      </c>
      <c r="H342" t="s">
        <v>710</v>
      </c>
      <c r="I342" t="s">
        <v>41</v>
      </c>
      <c r="J342" t="s">
        <v>710</v>
      </c>
      <c r="K342" t="s">
        <v>41</v>
      </c>
    </row>
    <row r="343" spans="1:11" x14ac:dyDescent="0.25">
      <c r="A343" t="s">
        <v>544</v>
      </c>
      <c r="B343" t="s">
        <v>544</v>
      </c>
      <c r="C343">
        <v>1617059</v>
      </c>
      <c r="D343" s="11">
        <v>45699480134122</v>
      </c>
      <c r="E343" t="s">
        <v>96</v>
      </c>
      <c r="F343" t="s">
        <v>710</v>
      </c>
      <c r="G343" t="s">
        <v>41</v>
      </c>
      <c r="H343" t="s">
        <v>710</v>
      </c>
      <c r="I343" t="s">
        <v>41</v>
      </c>
      <c r="J343" t="s">
        <v>710</v>
      </c>
      <c r="K343" t="s">
        <v>41</v>
      </c>
    </row>
    <row r="344" spans="1:11" x14ac:dyDescent="0.25">
      <c r="A344" t="s">
        <v>545</v>
      </c>
      <c r="B344" t="s">
        <v>545</v>
      </c>
      <c r="C344">
        <v>1516025</v>
      </c>
      <c r="D344" s="11">
        <v>45104540132944</v>
      </c>
      <c r="E344" t="s">
        <v>55</v>
      </c>
      <c r="F344" t="s">
        <v>710</v>
      </c>
      <c r="G344" t="s">
        <v>41</v>
      </c>
      <c r="H344" t="s">
        <v>710</v>
      </c>
      <c r="I344" t="s">
        <v>41</v>
      </c>
      <c r="J344" t="s">
        <v>710</v>
      </c>
      <c r="K344" t="s">
        <v>41</v>
      </c>
    </row>
    <row r="345" spans="1:11" x14ac:dyDescent="0.25">
      <c r="A345" t="s">
        <v>546</v>
      </c>
      <c r="B345" t="s">
        <v>546</v>
      </c>
      <c r="C345">
        <v>1819018</v>
      </c>
      <c r="D345" s="11">
        <v>9618380129965</v>
      </c>
      <c r="E345" t="s">
        <v>60</v>
      </c>
      <c r="F345" t="s">
        <v>710</v>
      </c>
      <c r="G345" t="s">
        <v>41</v>
      </c>
      <c r="H345" t="s">
        <v>710</v>
      </c>
      <c r="I345" t="s">
        <v>41</v>
      </c>
      <c r="J345" t="s">
        <v>710</v>
      </c>
      <c r="K345" t="s">
        <v>41</v>
      </c>
    </row>
    <row r="346" spans="1:11" x14ac:dyDescent="0.25">
      <c r="A346" t="s">
        <v>547</v>
      </c>
      <c r="B346" t="s">
        <v>548</v>
      </c>
      <c r="C346">
        <v>1718002</v>
      </c>
      <c r="D346" s="11">
        <v>34674130114660</v>
      </c>
      <c r="E346" t="s">
        <v>83</v>
      </c>
      <c r="F346" t="s">
        <v>710</v>
      </c>
      <c r="G346" t="s">
        <v>41</v>
      </c>
      <c r="H346" t="s">
        <v>710</v>
      </c>
      <c r="I346" t="s">
        <v>41</v>
      </c>
      <c r="J346" t="s">
        <v>710</v>
      </c>
      <c r="K346" t="s">
        <v>41</v>
      </c>
    </row>
    <row r="347" spans="1:11" x14ac:dyDescent="0.25">
      <c r="A347" t="s">
        <v>549</v>
      </c>
      <c r="B347" t="s">
        <v>548</v>
      </c>
      <c r="C347">
        <v>1920015</v>
      </c>
      <c r="D347" s="11">
        <v>57726940131706</v>
      </c>
      <c r="E347" t="s">
        <v>155</v>
      </c>
      <c r="F347" t="s">
        <v>710</v>
      </c>
      <c r="G347" t="s">
        <v>41</v>
      </c>
      <c r="H347" t="s">
        <v>710</v>
      </c>
      <c r="I347" t="s">
        <v>41</v>
      </c>
      <c r="J347" t="s">
        <v>710</v>
      </c>
      <c r="K347" t="s">
        <v>41</v>
      </c>
    </row>
    <row r="348" spans="1:11" x14ac:dyDescent="0.25">
      <c r="A348" t="s">
        <v>550</v>
      </c>
      <c r="B348" t="s">
        <v>550</v>
      </c>
      <c r="C348">
        <v>910020</v>
      </c>
      <c r="D348" s="11">
        <v>49708470119750</v>
      </c>
      <c r="E348" t="s">
        <v>102</v>
      </c>
      <c r="F348" t="s">
        <v>710</v>
      </c>
      <c r="G348" t="s">
        <v>41</v>
      </c>
      <c r="H348" t="s">
        <v>710</v>
      </c>
      <c r="I348" t="s">
        <v>41</v>
      </c>
      <c r="J348" t="s">
        <v>710</v>
      </c>
      <c r="K348" t="s">
        <v>41</v>
      </c>
    </row>
    <row r="349" spans="1:11" x14ac:dyDescent="0.25">
      <c r="A349" t="s">
        <v>551</v>
      </c>
      <c r="B349" t="s">
        <v>552</v>
      </c>
      <c r="C349">
        <v>1819085</v>
      </c>
      <c r="D349" s="11">
        <v>49708390138065</v>
      </c>
      <c r="E349" t="s">
        <v>60</v>
      </c>
      <c r="F349" t="s">
        <v>710</v>
      </c>
      <c r="G349" t="s">
        <v>41</v>
      </c>
      <c r="H349" t="s">
        <v>710</v>
      </c>
      <c r="I349" t="s">
        <v>41</v>
      </c>
      <c r="J349" t="s">
        <v>710</v>
      </c>
      <c r="K349" t="s">
        <v>41</v>
      </c>
    </row>
    <row r="350" spans="1:11" x14ac:dyDescent="0.25">
      <c r="A350" t="s">
        <v>553</v>
      </c>
      <c r="B350" t="s">
        <v>552</v>
      </c>
      <c r="C350">
        <v>1819086</v>
      </c>
      <c r="D350" s="11">
        <v>4614240137828</v>
      </c>
      <c r="E350" t="s">
        <v>60</v>
      </c>
      <c r="F350" t="s">
        <v>710</v>
      </c>
      <c r="G350" t="s">
        <v>41</v>
      </c>
      <c r="H350" t="s">
        <v>710</v>
      </c>
      <c r="I350" t="s">
        <v>41</v>
      </c>
      <c r="J350" t="s">
        <v>721</v>
      </c>
      <c r="K350" t="s">
        <v>41</v>
      </c>
    </row>
    <row r="351" spans="1:11" x14ac:dyDescent="0.25">
      <c r="A351" t="s">
        <v>554</v>
      </c>
      <c r="B351" t="s">
        <v>552</v>
      </c>
      <c r="C351">
        <v>1819087</v>
      </c>
      <c r="D351" s="11">
        <v>33103300137836</v>
      </c>
      <c r="E351" t="s">
        <v>60</v>
      </c>
      <c r="F351" t="s">
        <v>710</v>
      </c>
      <c r="G351" t="s">
        <v>41</v>
      </c>
      <c r="H351" t="s">
        <v>710</v>
      </c>
      <c r="I351" t="s">
        <v>41</v>
      </c>
      <c r="J351" t="s">
        <v>710</v>
      </c>
      <c r="K351" t="s">
        <v>41</v>
      </c>
    </row>
    <row r="352" spans="1:11" x14ac:dyDescent="0.25">
      <c r="A352" t="s">
        <v>555</v>
      </c>
      <c r="B352" t="s">
        <v>552</v>
      </c>
      <c r="C352">
        <v>1819088</v>
      </c>
      <c r="D352" s="11">
        <v>37737910138222</v>
      </c>
      <c r="E352" t="s">
        <v>60</v>
      </c>
      <c r="F352" t="s">
        <v>710</v>
      </c>
      <c r="G352" t="s">
        <v>41</v>
      </c>
      <c r="H352" t="s">
        <v>710</v>
      </c>
      <c r="I352" t="s">
        <v>41</v>
      </c>
      <c r="J352" t="s">
        <v>710</v>
      </c>
      <c r="K352" t="s">
        <v>41</v>
      </c>
    </row>
    <row r="353" spans="1:11" x14ac:dyDescent="0.25">
      <c r="A353" t="s">
        <v>556</v>
      </c>
      <c r="B353" t="s">
        <v>557</v>
      </c>
      <c r="C353">
        <v>1213031</v>
      </c>
      <c r="D353" s="11">
        <v>43104390125781</v>
      </c>
      <c r="E353" t="s">
        <v>49</v>
      </c>
      <c r="F353" t="s">
        <v>710</v>
      </c>
      <c r="G353" t="s">
        <v>41</v>
      </c>
      <c r="H353" t="s">
        <v>710</v>
      </c>
      <c r="I353" t="s">
        <v>41</v>
      </c>
      <c r="J353" t="s">
        <v>710</v>
      </c>
      <c r="K353" t="s">
        <v>41</v>
      </c>
    </row>
    <row r="354" spans="1:11" x14ac:dyDescent="0.25">
      <c r="A354" t="s">
        <v>558</v>
      </c>
      <c r="B354" t="s">
        <v>557</v>
      </c>
      <c r="C354">
        <v>1213032</v>
      </c>
      <c r="D354" s="11">
        <v>43104390125799</v>
      </c>
      <c r="E354" t="s">
        <v>49</v>
      </c>
      <c r="F354" t="s">
        <v>710</v>
      </c>
      <c r="G354" t="s">
        <v>41</v>
      </c>
      <c r="H354" t="s">
        <v>710</v>
      </c>
      <c r="I354" t="s">
        <v>41</v>
      </c>
      <c r="J354" t="s">
        <v>710</v>
      </c>
      <c r="K354" t="s">
        <v>41</v>
      </c>
    </row>
    <row r="355" spans="1:11" x14ac:dyDescent="0.25">
      <c r="A355" t="s">
        <v>559</v>
      </c>
      <c r="B355" t="s">
        <v>557</v>
      </c>
      <c r="C355">
        <v>1819008</v>
      </c>
      <c r="D355" s="11">
        <v>7616480137430</v>
      </c>
      <c r="E355" t="s">
        <v>60</v>
      </c>
      <c r="F355" t="s">
        <v>710</v>
      </c>
      <c r="G355" t="s">
        <v>41</v>
      </c>
      <c r="H355" t="s">
        <v>710</v>
      </c>
      <c r="I355" t="s">
        <v>41</v>
      </c>
      <c r="J355" t="s">
        <v>710</v>
      </c>
      <c r="K355" t="s">
        <v>41</v>
      </c>
    </row>
    <row r="356" spans="1:11" x14ac:dyDescent="0.25">
      <c r="A356" t="s">
        <v>560</v>
      </c>
      <c r="B356" t="s">
        <v>557</v>
      </c>
      <c r="C356">
        <v>1112021</v>
      </c>
      <c r="D356" s="11">
        <v>43104390123281</v>
      </c>
      <c r="E356" t="s">
        <v>51</v>
      </c>
      <c r="F356" t="s">
        <v>710</v>
      </c>
      <c r="G356" t="s">
        <v>41</v>
      </c>
      <c r="H356" t="s">
        <v>710</v>
      </c>
      <c r="I356" t="s">
        <v>41</v>
      </c>
      <c r="J356" t="s">
        <v>710</v>
      </c>
      <c r="K356" t="s">
        <v>41</v>
      </c>
    </row>
    <row r="357" spans="1:11" x14ac:dyDescent="0.25">
      <c r="A357" t="s">
        <v>561</v>
      </c>
      <c r="B357" t="s">
        <v>557</v>
      </c>
      <c r="C357">
        <v>1415031</v>
      </c>
      <c r="D357" s="11">
        <v>43104390131110</v>
      </c>
      <c r="E357" t="s">
        <v>53</v>
      </c>
      <c r="F357" t="s">
        <v>710</v>
      </c>
      <c r="G357" t="s">
        <v>41</v>
      </c>
      <c r="H357" t="s">
        <v>710</v>
      </c>
      <c r="I357" t="s">
        <v>41</v>
      </c>
      <c r="J357" t="s">
        <v>710</v>
      </c>
      <c r="K357" t="s">
        <v>41</v>
      </c>
    </row>
    <row r="358" spans="1:11" x14ac:dyDescent="0.25">
      <c r="A358" t="s">
        <v>562</v>
      </c>
      <c r="B358" t="s">
        <v>557</v>
      </c>
      <c r="C358">
        <v>1617034</v>
      </c>
      <c r="D358" s="11">
        <v>7770240134072</v>
      </c>
      <c r="E358" t="s">
        <v>96</v>
      </c>
      <c r="F358" t="s">
        <v>710</v>
      </c>
      <c r="G358" t="s">
        <v>41</v>
      </c>
      <c r="H358" t="s">
        <v>710</v>
      </c>
      <c r="I358" t="s">
        <v>41</v>
      </c>
      <c r="J358" t="s">
        <v>710</v>
      </c>
      <c r="K358" t="s">
        <v>41</v>
      </c>
    </row>
    <row r="359" spans="1:11" x14ac:dyDescent="0.25">
      <c r="A359" t="s">
        <v>563</v>
      </c>
      <c r="B359" t="s">
        <v>557</v>
      </c>
      <c r="C359">
        <v>1011034</v>
      </c>
      <c r="D359" s="11">
        <v>43104390120642</v>
      </c>
      <c r="E359" t="s">
        <v>76</v>
      </c>
      <c r="F359" t="s">
        <v>710</v>
      </c>
      <c r="G359" t="s">
        <v>41</v>
      </c>
      <c r="H359" t="s">
        <v>710</v>
      </c>
      <c r="I359" t="s">
        <v>41</v>
      </c>
      <c r="J359" t="s">
        <v>710</v>
      </c>
      <c r="K359" t="s">
        <v>41</v>
      </c>
    </row>
    <row r="360" spans="1:11" x14ac:dyDescent="0.25">
      <c r="A360" t="s">
        <v>564</v>
      </c>
      <c r="B360" t="s">
        <v>557</v>
      </c>
      <c r="C360">
        <v>708006</v>
      </c>
      <c r="D360" s="11">
        <v>43104390113704</v>
      </c>
      <c r="E360" t="s">
        <v>139</v>
      </c>
      <c r="F360" t="s">
        <v>710</v>
      </c>
      <c r="G360" t="s">
        <v>41</v>
      </c>
      <c r="H360" t="s">
        <v>710</v>
      </c>
      <c r="I360" t="s">
        <v>41</v>
      </c>
      <c r="J360" t="s">
        <v>710</v>
      </c>
      <c r="K360" t="s">
        <v>41</v>
      </c>
    </row>
    <row r="361" spans="1:11" x14ac:dyDescent="0.25">
      <c r="A361" t="s">
        <v>565</v>
      </c>
      <c r="B361" t="s">
        <v>557</v>
      </c>
      <c r="C361">
        <v>1112022</v>
      </c>
      <c r="D361" s="11">
        <v>43694500123299</v>
      </c>
      <c r="E361" t="s">
        <v>51</v>
      </c>
      <c r="F361" t="s">
        <v>710</v>
      </c>
      <c r="G361" t="s">
        <v>41</v>
      </c>
      <c r="H361" t="s">
        <v>710</v>
      </c>
      <c r="I361" t="s">
        <v>41</v>
      </c>
      <c r="J361" t="s">
        <v>710</v>
      </c>
      <c r="K361" t="s">
        <v>41</v>
      </c>
    </row>
    <row r="362" spans="1:11" x14ac:dyDescent="0.25">
      <c r="A362" t="s">
        <v>566</v>
      </c>
      <c r="B362" t="s">
        <v>557</v>
      </c>
      <c r="C362">
        <v>1516031</v>
      </c>
      <c r="D362" s="11">
        <v>41690050132076</v>
      </c>
      <c r="E362" t="s">
        <v>55</v>
      </c>
      <c r="F362" t="s">
        <v>710</v>
      </c>
      <c r="G362" t="s">
        <v>41</v>
      </c>
      <c r="H362" t="s">
        <v>710</v>
      </c>
      <c r="I362" t="s">
        <v>41</v>
      </c>
      <c r="J362" t="s">
        <v>710</v>
      </c>
      <c r="K362" t="s">
        <v>41</v>
      </c>
    </row>
    <row r="363" spans="1:11" x14ac:dyDescent="0.25">
      <c r="A363" t="s">
        <v>567</v>
      </c>
      <c r="B363" t="s">
        <v>557</v>
      </c>
      <c r="C363">
        <v>1617033</v>
      </c>
      <c r="D363" s="11">
        <v>43104390133496</v>
      </c>
      <c r="E363" t="s">
        <v>96</v>
      </c>
      <c r="F363" t="s">
        <v>710</v>
      </c>
      <c r="G363" t="s">
        <v>41</v>
      </c>
      <c r="H363" t="s">
        <v>710</v>
      </c>
      <c r="I363" t="s">
        <v>41</v>
      </c>
      <c r="J363" t="s">
        <v>710</v>
      </c>
      <c r="K363" t="s">
        <v>41</v>
      </c>
    </row>
    <row r="364" spans="1:11" x14ac:dyDescent="0.25">
      <c r="A364" t="s">
        <v>568</v>
      </c>
      <c r="B364" t="s">
        <v>557</v>
      </c>
      <c r="C364">
        <v>910021</v>
      </c>
      <c r="D364" s="11">
        <v>43104390119024</v>
      </c>
      <c r="E364" t="s">
        <v>102</v>
      </c>
      <c r="F364" t="s">
        <v>710</v>
      </c>
      <c r="G364" t="s">
        <v>41</v>
      </c>
      <c r="H364" t="s">
        <v>710</v>
      </c>
      <c r="I364" t="s">
        <v>41</v>
      </c>
      <c r="J364" t="s">
        <v>710</v>
      </c>
      <c r="K364" t="s">
        <v>41</v>
      </c>
    </row>
    <row r="365" spans="1:11" x14ac:dyDescent="0.25">
      <c r="A365" t="s">
        <v>569</v>
      </c>
      <c r="B365" t="s">
        <v>557</v>
      </c>
      <c r="C365">
        <v>1314023</v>
      </c>
      <c r="D365" s="11">
        <v>43694500128108</v>
      </c>
      <c r="E365" t="s">
        <v>131</v>
      </c>
      <c r="F365" t="s">
        <v>710</v>
      </c>
      <c r="G365" t="s">
        <v>41</v>
      </c>
      <c r="H365" t="s">
        <v>710</v>
      </c>
      <c r="I365" t="s">
        <v>41</v>
      </c>
      <c r="J365" t="s">
        <v>710</v>
      </c>
      <c r="K365" t="s">
        <v>41</v>
      </c>
    </row>
    <row r="366" spans="1:11" x14ac:dyDescent="0.25">
      <c r="A366" t="s">
        <v>570</v>
      </c>
      <c r="B366" t="s">
        <v>571</v>
      </c>
      <c r="C366">
        <v>2021001</v>
      </c>
      <c r="D366" s="11" t="s">
        <v>572</v>
      </c>
      <c r="E366" t="s">
        <v>125</v>
      </c>
      <c r="F366" t="s">
        <v>710</v>
      </c>
      <c r="G366" t="s">
        <v>41</v>
      </c>
      <c r="H366" t="s">
        <v>710</v>
      </c>
      <c r="I366" t="s">
        <v>41</v>
      </c>
      <c r="J366" t="s">
        <v>710</v>
      </c>
      <c r="K366" t="s">
        <v>41</v>
      </c>
    </row>
    <row r="367" spans="1:11" x14ac:dyDescent="0.25">
      <c r="A367" t="s">
        <v>573</v>
      </c>
      <c r="B367" t="s">
        <v>571</v>
      </c>
      <c r="C367">
        <v>1011035</v>
      </c>
      <c r="D367" s="11">
        <v>31750856118392</v>
      </c>
      <c r="E367" t="s">
        <v>76</v>
      </c>
      <c r="F367" t="s">
        <v>710</v>
      </c>
      <c r="G367" t="s">
        <v>41</v>
      </c>
      <c r="H367" t="s">
        <v>710</v>
      </c>
      <c r="I367" t="s">
        <v>41</v>
      </c>
      <c r="J367" t="s">
        <v>710</v>
      </c>
      <c r="K367" t="s">
        <v>41</v>
      </c>
    </row>
    <row r="368" spans="1:11" x14ac:dyDescent="0.25">
      <c r="A368" t="s">
        <v>574</v>
      </c>
      <c r="B368" t="s">
        <v>571</v>
      </c>
      <c r="C368">
        <v>1011036</v>
      </c>
      <c r="D368" s="11">
        <v>31750850114371</v>
      </c>
      <c r="E368" t="s">
        <v>76</v>
      </c>
      <c r="F368" t="s">
        <v>710</v>
      </c>
      <c r="G368" t="s">
        <v>41</v>
      </c>
      <c r="H368" t="s">
        <v>710</v>
      </c>
      <c r="I368" t="s">
        <v>41</v>
      </c>
      <c r="J368" t="s">
        <v>710</v>
      </c>
      <c r="K368" t="s">
        <v>41</v>
      </c>
    </row>
    <row r="369" spans="1:11" x14ac:dyDescent="0.25">
      <c r="A369" t="s">
        <v>575</v>
      </c>
      <c r="B369" t="s">
        <v>571</v>
      </c>
      <c r="C369">
        <v>1516032</v>
      </c>
      <c r="D369" s="11">
        <v>31668520127928</v>
      </c>
      <c r="E369" t="s">
        <v>55</v>
      </c>
      <c r="F369" t="s">
        <v>710</v>
      </c>
      <c r="G369" t="s">
        <v>41</v>
      </c>
      <c r="H369" t="s">
        <v>710</v>
      </c>
      <c r="I369" t="s">
        <v>41</v>
      </c>
      <c r="J369" t="s">
        <v>710</v>
      </c>
      <c r="K369" t="s">
        <v>41</v>
      </c>
    </row>
    <row r="370" spans="1:11" x14ac:dyDescent="0.25">
      <c r="A370" t="s">
        <v>576</v>
      </c>
      <c r="B370" t="s">
        <v>571</v>
      </c>
      <c r="C370">
        <v>910022</v>
      </c>
      <c r="D370" s="11">
        <v>31750850119487</v>
      </c>
      <c r="E370" t="s">
        <v>102</v>
      </c>
      <c r="F370" t="s">
        <v>710</v>
      </c>
      <c r="G370" t="s">
        <v>41</v>
      </c>
      <c r="H370" t="s">
        <v>710</v>
      </c>
      <c r="I370" t="s">
        <v>41</v>
      </c>
      <c r="J370" t="s">
        <v>710</v>
      </c>
      <c r="K370" t="s">
        <v>41</v>
      </c>
    </row>
    <row r="371" spans="1:11" x14ac:dyDescent="0.25">
      <c r="A371" t="s">
        <v>577</v>
      </c>
      <c r="B371" t="s">
        <v>578</v>
      </c>
      <c r="C371">
        <v>1516036</v>
      </c>
      <c r="D371" s="11">
        <v>33751760120204</v>
      </c>
      <c r="E371" t="s">
        <v>55</v>
      </c>
      <c r="F371" t="s">
        <v>710</v>
      </c>
      <c r="G371" t="s">
        <v>41</v>
      </c>
      <c r="H371" t="s">
        <v>710</v>
      </c>
      <c r="I371" t="s">
        <v>41</v>
      </c>
      <c r="J371" t="s">
        <v>710</v>
      </c>
      <c r="K371" t="s">
        <v>41</v>
      </c>
    </row>
    <row r="372" spans="1:11" x14ac:dyDescent="0.25">
      <c r="A372" t="s">
        <v>579</v>
      </c>
      <c r="B372" t="s">
        <v>578</v>
      </c>
      <c r="C372">
        <v>1920017</v>
      </c>
      <c r="D372" s="11" t="s">
        <v>580</v>
      </c>
      <c r="E372" t="s">
        <v>155</v>
      </c>
      <c r="F372" t="s">
        <v>710</v>
      </c>
      <c r="G372" t="s">
        <v>41</v>
      </c>
      <c r="H372" t="s">
        <v>710</v>
      </c>
      <c r="I372" t="s">
        <v>41</v>
      </c>
      <c r="J372" t="s">
        <v>710</v>
      </c>
      <c r="K372" t="s">
        <v>41</v>
      </c>
    </row>
    <row r="373" spans="1:11" x14ac:dyDescent="0.25">
      <c r="A373" t="s">
        <v>581</v>
      </c>
      <c r="B373" t="s">
        <v>581</v>
      </c>
      <c r="C373">
        <v>1718006</v>
      </c>
      <c r="D373" s="11">
        <v>21770650135350</v>
      </c>
      <c r="E373" t="s">
        <v>83</v>
      </c>
      <c r="F373" t="s">
        <v>710</v>
      </c>
      <c r="G373" t="s">
        <v>41</v>
      </c>
      <c r="H373" t="s">
        <v>710</v>
      </c>
      <c r="I373" t="s">
        <v>41</v>
      </c>
      <c r="J373" t="s">
        <v>710</v>
      </c>
      <c r="K373" t="s">
        <v>41</v>
      </c>
    </row>
    <row r="374" spans="1:11" x14ac:dyDescent="0.25">
      <c r="A374" t="s">
        <v>582</v>
      </c>
      <c r="B374" t="s">
        <v>582</v>
      </c>
      <c r="C374">
        <v>2021060</v>
      </c>
      <c r="D374" s="11" t="s">
        <v>583</v>
      </c>
      <c r="E374" t="s">
        <v>125</v>
      </c>
      <c r="F374" t="s">
        <v>710</v>
      </c>
      <c r="G374" t="s">
        <v>41</v>
      </c>
      <c r="H374" t="s">
        <v>710</v>
      </c>
      <c r="I374" t="s">
        <v>41</v>
      </c>
      <c r="J374" t="s">
        <v>710</v>
      </c>
      <c r="K374" t="s">
        <v>41</v>
      </c>
    </row>
    <row r="375" spans="1:11" x14ac:dyDescent="0.25">
      <c r="A375" t="s">
        <v>584</v>
      </c>
      <c r="B375" t="s">
        <v>584</v>
      </c>
      <c r="C375">
        <v>1314029</v>
      </c>
      <c r="D375" s="11">
        <v>30103060126037</v>
      </c>
      <c r="E375" t="s">
        <v>131</v>
      </c>
      <c r="F375" t="s">
        <v>721</v>
      </c>
      <c r="G375" t="s">
        <v>36</v>
      </c>
      <c r="H375" t="s">
        <v>710</v>
      </c>
      <c r="I375" t="s">
        <v>41</v>
      </c>
      <c r="J375" t="s">
        <v>710</v>
      </c>
      <c r="K375" t="s">
        <v>41</v>
      </c>
    </row>
    <row r="376" spans="1:11" x14ac:dyDescent="0.25">
      <c r="A376" t="s">
        <v>585</v>
      </c>
      <c r="B376" t="s">
        <v>586</v>
      </c>
      <c r="C376">
        <v>1415032</v>
      </c>
      <c r="D376" s="11">
        <v>37683386119168</v>
      </c>
      <c r="E376" t="s">
        <v>53</v>
      </c>
      <c r="F376" t="s">
        <v>710</v>
      </c>
      <c r="G376" t="s">
        <v>41</v>
      </c>
      <c r="H376" t="s">
        <v>710</v>
      </c>
      <c r="I376" t="s">
        <v>41</v>
      </c>
      <c r="J376" t="s">
        <v>710</v>
      </c>
      <c r="K376" t="s">
        <v>41</v>
      </c>
    </row>
    <row r="377" spans="1:11" x14ac:dyDescent="0.25">
      <c r="A377" t="s">
        <v>587</v>
      </c>
      <c r="B377" t="s">
        <v>587</v>
      </c>
      <c r="C377">
        <v>1718005</v>
      </c>
      <c r="D377" s="11">
        <v>43694274330676</v>
      </c>
      <c r="E377" t="s">
        <v>83</v>
      </c>
      <c r="F377" t="s">
        <v>710</v>
      </c>
      <c r="G377" t="s">
        <v>41</v>
      </c>
      <c r="H377" t="s">
        <v>710</v>
      </c>
      <c r="I377" t="s">
        <v>41</v>
      </c>
      <c r="J377" t="s">
        <v>710</v>
      </c>
      <c r="K377" t="s">
        <v>41</v>
      </c>
    </row>
    <row r="378" spans="1:11" x14ac:dyDescent="0.25">
      <c r="A378" t="s">
        <v>588</v>
      </c>
      <c r="B378" t="s">
        <v>588</v>
      </c>
      <c r="C378">
        <v>1516034</v>
      </c>
      <c r="D378" s="11">
        <v>30666216085328</v>
      </c>
      <c r="E378" t="s">
        <v>55</v>
      </c>
      <c r="F378" t="s">
        <v>710</v>
      </c>
      <c r="G378" t="s">
        <v>41</v>
      </c>
      <c r="H378" t="s">
        <v>710</v>
      </c>
      <c r="I378" t="s">
        <v>41</v>
      </c>
      <c r="J378" t="s">
        <v>710</v>
      </c>
      <c r="K378" t="s">
        <v>41</v>
      </c>
    </row>
    <row r="379" spans="1:11" x14ac:dyDescent="0.25">
      <c r="A379" t="s">
        <v>589</v>
      </c>
      <c r="B379" t="s">
        <v>589</v>
      </c>
      <c r="C379">
        <v>1819073</v>
      </c>
      <c r="D379" s="11">
        <v>37771640137356</v>
      </c>
      <c r="E379" t="s">
        <v>60</v>
      </c>
      <c r="F379" t="s">
        <v>710</v>
      </c>
      <c r="G379" t="s">
        <v>41</v>
      </c>
      <c r="H379" t="s">
        <v>710</v>
      </c>
      <c r="I379" t="s">
        <v>41</v>
      </c>
      <c r="J379" t="s">
        <v>710</v>
      </c>
      <c r="K379" t="s">
        <v>41</v>
      </c>
    </row>
    <row r="380" spans="1:11" x14ac:dyDescent="0.25">
      <c r="A380" t="s">
        <v>590</v>
      </c>
      <c r="B380" t="s">
        <v>590</v>
      </c>
      <c r="C380">
        <v>1617037</v>
      </c>
      <c r="D380" s="11">
        <v>30103060134288</v>
      </c>
      <c r="E380" t="s">
        <v>96</v>
      </c>
      <c r="F380" t="s">
        <v>710</v>
      </c>
      <c r="G380" t="s">
        <v>41</v>
      </c>
      <c r="H380" t="s">
        <v>710</v>
      </c>
      <c r="I380" t="s">
        <v>41</v>
      </c>
      <c r="J380" t="s">
        <v>710</v>
      </c>
      <c r="K380" t="s">
        <v>41</v>
      </c>
    </row>
    <row r="381" spans="1:11" x14ac:dyDescent="0.25">
      <c r="A381" t="s">
        <v>591</v>
      </c>
      <c r="B381" t="s">
        <v>590</v>
      </c>
      <c r="C381">
        <v>1718036</v>
      </c>
      <c r="D381" s="11">
        <v>37103710136085</v>
      </c>
      <c r="E381" t="s">
        <v>83</v>
      </c>
      <c r="F381" t="s">
        <v>710</v>
      </c>
      <c r="G381" t="s">
        <v>41</v>
      </c>
      <c r="H381" t="s">
        <v>710</v>
      </c>
      <c r="I381" t="s">
        <v>41</v>
      </c>
      <c r="J381" t="s">
        <v>710</v>
      </c>
      <c r="K381" t="s">
        <v>41</v>
      </c>
    </row>
    <row r="382" spans="1:11" x14ac:dyDescent="0.25">
      <c r="A382" t="s">
        <v>592</v>
      </c>
      <c r="B382" t="s">
        <v>592</v>
      </c>
      <c r="C382">
        <v>1617015</v>
      </c>
      <c r="D382" s="11">
        <v>37683380122788</v>
      </c>
      <c r="E382" t="s">
        <v>96</v>
      </c>
      <c r="F382" t="s">
        <v>710</v>
      </c>
      <c r="G382" t="s">
        <v>41</v>
      </c>
      <c r="H382" t="s">
        <v>710</v>
      </c>
      <c r="I382" t="s">
        <v>41</v>
      </c>
      <c r="J382" t="s">
        <v>710</v>
      </c>
      <c r="K382" t="s">
        <v>41</v>
      </c>
    </row>
    <row r="383" spans="1:11" x14ac:dyDescent="0.25">
      <c r="A383" t="s">
        <v>593</v>
      </c>
      <c r="B383" t="s">
        <v>593</v>
      </c>
      <c r="C383">
        <v>1516035</v>
      </c>
      <c r="D383" s="11">
        <v>19756971996693</v>
      </c>
      <c r="E383" t="s">
        <v>55</v>
      </c>
      <c r="F383" t="s">
        <v>710</v>
      </c>
      <c r="G383" t="s">
        <v>41</v>
      </c>
      <c r="H383" t="s">
        <v>710</v>
      </c>
      <c r="I383" t="s">
        <v>41</v>
      </c>
      <c r="J383" t="s">
        <v>710</v>
      </c>
      <c r="K383" t="s">
        <v>41</v>
      </c>
    </row>
    <row r="384" spans="1:11" x14ac:dyDescent="0.25">
      <c r="A384" t="s">
        <v>594</v>
      </c>
      <c r="B384" t="s">
        <v>595</v>
      </c>
      <c r="C384">
        <v>1314024</v>
      </c>
      <c r="D384" s="11">
        <v>37683380121681</v>
      </c>
      <c r="E384" t="s">
        <v>131</v>
      </c>
      <c r="F384" t="s">
        <v>710</v>
      </c>
      <c r="G384" t="s">
        <v>41</v>
      </c>
      <c r="H384" t="s">
        <v>710</v>
      </c>
      <c r="I384" t="s">
        <v>41</v>
      </c>
      <c r="J384" t="s">
        <v>710</v>
      </c>
      <c r="K384" t="s">
        <v>41</v>
      </c>
    </row>
    <row r="385" spans="1:11" x14ac:dyDescent="0.25">
      <c r="A385" t="s">
        <v>596</v>
      </c>
      <c r="B385" t="s">
        <v>597</v>
      </c>
      <c r="C385">
        <v>1415034</v>
      </c>
      <c r="D385" s="11" t="s">
        <v>598</v>
      </c>
      <c r="E385" t="s">
        <v>53</v>
      </c>
      <c r="F385" t="s">
        <v>710</v>
      </c>
      <c r="G385" t="s">
        <v>41</v>
      </c>
      <c r="H385" t="s">
        <v>710</v>
      </c>
      <c r="I385" t="s">
        <v>41</v>
      </c>
      <c r="J385" t="s">
        <v>710</v>
      </c>
      <c r="K385" t="s">
        <v>41</v>
      </c>
    </row>
    <row r="386" spans="1:11" x14ac:dyDescent="0.25">
      <c r="A386" t="s">
        <v>599</v>
      </c>
      <c r="B386" t="s">
        <v>600</v>
      </c>
      <c r="C386">
        <v>2021035</v>
      </c>
      <c r="D386" s="11" t="s">
        <v>601</v>
      </c>
      <c r="E386" t="s">
        <v>125</v>
      </c>
      <c r="F386" t="s">
        <v>710</v>
      </c>
      <c r="G386" t="s">
        <v>41</v>
      </c>
      <c r="H386" t="s">
        <v>710</v>
      </c>
      <c r="I386" t="s">
        <v>41</v>
      </c>
      <c r="J386" t="s">
        <v>710</v>
      </c>
      <c r="K386" t="s">
        <v>41</v>
      </c>
    </row>
    <row r="387" spans="1:11" x14ac:dyDescent="0.25">
      <c r="A387" t="s">
        <v>602</v>
      </c>
      <c r="B387" t="s">
        <v>603</v>
      </c>
      <c r="C387">
        <v>1920023</v>
      </c>
      <c r="D387" s="11">
        <v>45699480139543</v>
      </c>
      <c r="E387" t="s">
        <v>155</v>
      </c>
      <c r="F387" t="s">
        <v>710</v>
      </c>
      <c r="G387" t="s">
        <v>41</v>
      </c>
      <c r="H387" t="s">
        <v>710</v>
      </c>
      <c r="I387" t="s">
        <v>41</v>
      </c>
      <c r="J387" t="s">
        <v>710</v>
      </c>
      <c r="K387" t="s">
        <v>41</v>
      </c>
    </row>
    <row r="388" spans="1:11" x14ac:dyDescent="0.25">
      <c r="A388" t="s">
        <v>604</v>
      </c>
      <c r="B388" t="s">
        <v>604</v>
      </c>
      <c r="C388">
        <v>1617044</v>
      </c>
      <c r="D388" s="11">
        <v>4614240121475</v>
      </c>
      <c r="E388" t="s">
        <v>96</v>
      </c>
      <c r="F388" t="s">
        <v>710</v>
      </c>
      <c r="G388" t="s">
        <v>41</v>
      </c>
      <c r="H388" t="s">
        <v>710</v>
      </c>
      <c r="I388" t="s">
        <v>41</v>
      </c>
      <c r="J388" t="s">
        <v>710</v>
      </c>
      <c r="K388" t="s">
        <v>41</v>
      </c>
    </row>
    <row r="389" spans="1:11" x14ac:dyDescent="0.25">
      <c r="A389" t="s">
        <v>605</v>
      </c>
      <c r="B389" t="s">
        <v>606</v>
      </c>
      <c r="C389">
        <v>2021061</v>
      </c>
      <c r="D389" s="11" t="s">
        <v>607</v>
      </c>
      <c r="E389" t="s">
        <v>125</v>
      </c>
      <c r="F389" t="s">
        <v>710</v>
      </c>
      <c r="G389" t="s">
        <v>41</v>
      </c>
      <c r="H389" t="s">
        <v>710</v>
      </c>
      <c r="I389" t="s">
        <v>41</v>
      </c>
      <c r="J389" t="s">
        <v>710</v>
      </c>
      <c r="K389" t="s">
        <v>41</v>
      </c>
    </row>
    <row r="390" spans="1:11" x14ac:dyDescent="0.25">
      <c r="A390" t="s">
        <v>608</v>
      </c>
      <c r="B390" t="s">
        <v>608</v>
      </c>
      <c r="C390">
        <v>1617035</v>
      </c>
      <c r="D390" s="11">
        <v>10621660114355</v>
      </c>
      <c r="E390" t="s">
        <v>96</v>
      </c>
      <c r="F390" t="s">
        <v>710</v>
      </c>
      <c r="G390" t="s">
        <v>41</v>
      </c>
      <c r="H390" t="s">
        <v>710</v>
      </c>
      <c r="I390" t="s">
        <v>41</v>
      </c>
      <c r="J390" t="s">
        <v>710</v>
      </c>
      <c r="K390" t="s">
        <v>41</v>
      </c>
    </row>
    <row r="391" spans="1:11" x14ac:dyDescent="0.25">
      <c r="A391" t="s">
        <v>609</v>
      </c>
      <c r="B391" t="s">
        <v>609</v>
      </c>
      <c r="C391">
        <v>2122017</v>
      </c>
      <c r="D391" s="11" t="s">
        <v>610</v>
      </c>
      <c r="E391" t="s">
        <v>58</v>
      </c>
      <c r="F391" t="s">
        <v>710</v>
      </c>
      <c r="G391" t="s">
        <v>41</v>
      </c>
      <c r="H391" t="s">
        <v>710</v>
      </c>
      <c r="I391" t="s">
        <v>41</v>
      </c>
      <c r="J391" t="s">
        <v>710</v>
      </c>
      <c r="K391" t="s">
        <v>41</v>
      </c>
    </row>
    <row r="392" spans="1:11" x14ac:dyDescent="0.25">
      <c r="A392" t="s">
        <v>611</v>
      </c>
      <c r="B392" t="s">
        <v>612</v>
      </c>
      <c r="C392">
        <v>2021043</v>
      </c>
      <c r="D392" s="11" t="s">
        <v>613</v>
      </c>
      <c r="E392" t="s">
        <v>125</v>
      </c>
      <c r="F392" t="s">
        <v>710</v>
      </c>
      <c r="G392" t="s">
        <v>41</v>
      </c>
      <c r="H392" t="s">
        <v>710</v>
      </c>
      <c r="I392" t="s">
        <v>41</v>
      </c>
      <c r="J392" t="s">
        <v>710</v>
      </c>
      <c r="K392" t="s">
        <v>41</v>
      </c>
    </row>
    <row r="393" spans="1:11" x14ac:dyDescent="0.25">
      <c r="A393" t="s">
        <v>614</v>
      </c>
      <c r="B393" t="s">
        <v>615</v>
      </c>
      <c r="C393">
        <v>1617038</v>
      </c>
      <c r="D393" s="11">
        <v>30103060134940</v>
      </c>
      <c r="E393" t="s">
        <v>96</v>
      </c>
      <c r="F393" t="s">
        <v>710</v>
      </c>
      <c r="G393" t="s">
        <v>41</v>
      </c>
      <c r="H393" t="s">
        <v>710</v>
      </c>
      <c r="I393" t="s">
        <v>41</v>
      </c>
      <c r="J393" t="s">
        <v>710</v>
      </c>
      <c r="K393" t="s">
        <v>41</v>
      </c>
    </row>
    <row r="394" spans="1:11" x14ac:dyDescent="0.25">
      <c r="A394" t="s">
        <v>616</v>
      </c>
      <c r="B394" t="s">
        <v>615</v>
      </c>
      <c r="C394">
        <v>1819045</v>
      </c>
      <c r="D394" s="11">
        <v>37103710138016</v>
      </c>
      <c r="E394" t="s">
        <v>60</v>
      </c>
      <c r="F394" t="s">
        <v>710</v>
      </c>
      <c r="G394" t="s">
        <v>41</v>
      </c>
      <c r="H394" t="s">
        <v>710</v>
      </c>
      <c r="I394" t="s">
        <v>41</v>
      </c>
      <c r="J394" t="s">
        <v>710</v>
      </c>
      <c r="K394" t="s">
        <v>41</v>
      </c>
    </row>
    <row r="395" spans="1:11" x14ac:dyDescent="0.25">
      <c r="A395" t="s">
        <v>617</v>
      </c>
      <c r="B395" t="s">
        <v>615</v>
      </c>
      <c r="C395">
        <v>1819052</v>
      </c>
      <c r="D395" s="11">
        <v>37771560137323</v>
      </c>
      <c r="E395" t="s">
        <v>60</v>
      </c>
      <c r="F395" t="s">
        <v>710</v>
      </c>
      <c r="G395" t="s">
        <v>41</v>
      </c>
      <c r="H395" t="s">
        <v>710</v>
      </c>
      <c r="I395" t="s">
        <v>41</v>
      </c>
      <c r="J395" t="s">
        <v>710</v>
      </c>
      <c r="K395" t="s">
        <v>41</v>
      </c>
    </row>
    <row r="396" spans="1:11" x14ac:dyDescent="0.25">
      <c r="A396" t="s">
        <v>618</v>
      </c>
      <c r="B396" t="s">
        <v>619</v>
      </c>
      <c r="C396">
        <v>1011038</v>
      </c>
      <c r="D396" s="11">
        <v>34674390102038</v>
      </c>
      <c r="E396" t="s">
        <v>76</v>
      </c>
      <c r="F396" t="s">
        <v>710</v>
      </c>
      <c r="G396" t="s">
        <v>41</v>
      </c>
      <c r="H396" t="s">
        <v>710</v>
      </c>
      <c r="I396" t="s">
        <v>41</v>
      </c>
      <c r="J396" t="s">
        <v>710</v>
      </c>
      <c r="K396" t="s">
        <v>41</v>
      </c>
    </row>
    <row r="397" spans="1:11" x14ac:dyDescent="0.25">
      <c r="A397" t="s">
        <v>620</v>
      </c>
      <c r="B397" t="s">
        <v>619</v>
      </c>
      <c r="C397">
        <v>1011037</v>
      </c>
      <c r="D397" s="11">
        <v>34674390101048</v>
      </c>
      <c r="E397" t="s">
        <v>76</v>
      </c>
      <c r="F397" t="s">
        <v>710</v>
      </c>
      <c r="G397" t="s">
        <v>41</v>
      </c>
      <c r="H397" t="s">
        <v>721</v>
      </c>
      <c r="I397" t="s">
        <v>36</v>
      </c>
      <c r="J397" t="s">
        <v>710</v>
      </c>
      <c r="K397" t="s">
        <v>41</v>
      </c>
    </row>
    <row r="398" spans="1:11" x14ac:dyDescent="0.25">
      <c r="A398" t="s">
        <v>621</v>
      </c>
      <c r="B398" t="s">
        <v>622</v>
      </c>
      <c r="C398">
        <v>1314005</v>
      </c>
      <c r="D398" s="11">
        <v>39686760117853</v>
      </c>
      <c r="E398" t="s">
        <v>131</v>
      </c>
      <c r="F398" t="s">
        <v>710</v>
      </c>
      <c r="G398" t="s">
        <v>41</v>
      </c>
      <c r="H398" t="s">
        <v>710</v>
      </c>
      <c r="I398" t="s">
        <v>41</v>
      </c>
      <c r="J398" t="s">
        <v>710</v>
      </c>
      <c r="K398" t="s">
        <v>41</v>
      </c>
    </row>
    <row r="399" spans="1:11" x14ac:dyDescent="0.25">
      <c r="A399" t="s">
        <v>623</v>
      </c>
      <c r="B399" t="s">
        <v>624</v>
      </c>
      <c r="C399">
        <v>1011039</v>
      </c>
      <c r="D399" s="11">
        <v>39686760120725</v>
      </c>
      <c r="E399" t="s">
        <v>76</v>
      </c>
      <c r="F399" t="s">
        <v>710</v>
      </c>
      <c r="G399" t="s">
        <v>41</v>
      </c>
      <c r="H399" t="s">
        <v>710</v>
      </c>
      <c r="I399" t="s">
        <v>41</v>
      </c>
      <c r="J399" t="s">
        <v>710</v>
      </c>
      <c r="K399" t="s">
        <v>41</v>
      </c>
    </row>
    <row r="400" spans="1:11" x14ac:dyDescent="0.25">
      <c r="A400" t="s">
        <v>625</v>
      </c>
      <c r="B400" t="s">
        <v>624</v>
      </c>
      <c r="C400">
        <v>1011040</v>
      </c>
      <c r="D400" s="11">
        <v>39686760120733</v>
      </c>
      <c r="E400" t="s">
        <v>76</v>
      </c>
      <c r="F400" t="s">
        <v>710</v>
      </c>
      <c r="G400" t="s">
        <v>41</v>
      </c>
      <c r="H400" t="s">
        <v>710</v>
      </c>
      <c r="I400" t="s">
        <v>41</v>
      </c>
      <c r="J400" t="s">
        <v>710</v>
      </c>
      <c r="K400" t="s">
        <v>41</v>
      </c>
    </row>
    <row r="401" spans="1:11" x14ac:dyDescent="0.25">
      <c r="A401" t="s">
        <v>626</v>
      </c>
      <c r="B401" t="s">
        <v>626</v>
      </c>
      <c r="C401">
        <v>1718001</v>
      </c>
      <c r="D401" s="11">
        <v>4615070129577</v>
      </c>
      <c r="E401" t="s">
        <v>83</v>
      </c>
      <c r="F401" t="s">
        <v>710</v>
      </c>
      <c r="G401" t="s">
        <v>41</v>
      </c>
      <c r="H401" t="s">
        <v>710</v>
      </c>
      <c r="I401" t="s">
        <v>41</v>
      </c>
      <c r="J401" t="s">
        <v>710</v>
      </c>
      <c r="K401" t="s">
        <v>41</v>
      </c>
    </row>
    <row r="402" spans="1:11" x14ac:dyDescent="0.25">
      <c r="A402" t="s">
        <v>627</v>
      </c>
      <c r="B402" t="s">
        <v>628</v>
      </c>
      <c r="C402">
        <v>1415035</v>
      </c>
      <c r="D402" s="11">
        <v>7100740129684</v>
      </c>
      <c r="E402" t="s">
        <v>53</v>
      </c>
      <c r="F402" t="s">
        <v>710</v>
      </c>
      <c r="G402" t="s">
        <v>41</v>
      </c>
      <c r="H402" t="s">
        <v>710</v>
      </c>
      <c r="I402" t="s">
        <v>41</v>
      </c>
      <c r="J402" t="s">
        <v>710</v>
      </c>
      <c r="K402" t="s">
        <v>41</v>
      </c>
    </row>
    <row r="403" spans="1:11" x14ac:dyDescent="0.25">
      <c r="A403" t="s">
        <v>629</v>
      </c>
      <c r="B403" t="s">
        <v>628</v>
      </c>
      <c r="C403">
        <v>1314026</v>
      </c>
      <c r="D403" s="11">
        <v>43104390128090</v>
      </c>
      <c r="E403" t="s">
        <v>131</v>
      </c>
      <c r="F403" t="s">
        <v>710</v>
      </c>
      <c r="G403" t="s">
        <v>41</v>
      </c>
      <c r="H403" t="s">
        <v>710</v>
      </c>
      <c r="I403" t="s">
        <v>41</v>
      </c>
      <c r="J403" t="s">
        <v>710</v>
      </c>
      <c r="K403" t="s">
        <v>41</v>
      </c>
    </row>
    <row r="404" spans="1:11" x14ac:dyDescent="0.25">
      <c r="A404" t="s">
        <v>630</v>
      </c>
      <c r="B404" t="s">
        <v>628</v>
      </c>
      <c r="C404">
        <v>1314027</v>
      </c>
      <c r="D404" s="11">
        <v>41689240127548</v>
      </c>
      <c r="E404" t="s">
        <v>131</v>
      </c>
      <c r="F404" t="s">
        <v>710</v>
      </c>
      <c r="G404" t="s">
        <v>41</v>
      </c>
      <c r="H404" t="s">
        <v>710</v>
      </c>
      <c r="I404" t="s">
        <v>41</v>
      </c>
      <c r="J404" t="s">
        <v>710</v>
      </c>
      <c r="K404" t="s">
        <v>41</v>
      </c>
    </row>
    <row r="405" spans="1:11" x14ac:dyDescent="0.25">
      <c r="A405" t="s">
        <v>631</v>
      </c>
      <c r="B405" t="s">
        <v>628</v>
      </c>
      <c r="C405">
        <v>1112027</v>
      </c>
      <c r="D405" s="11">
        <v>43104390123794</v>
      </c>
      <c r="E405" t="s">
        <v>51</v>
      </c>
      <c r="F405" t="s">
        <v>710</v>
      </c>
      <c r="G405" t="s">
        <v>41</v>
      </c>
      <c r="H405" t="s">
        <v>710</v>
      </c>
      <c r="I405" t="s">
        <v>41</v>
      </c>
      <c r="J405" t="s">
        <v>710</v>
      </c>
      <c r="K405" t="s">
        <v>41</v>
      </c>
    </row>
    <row r="406" spans="1:11" x14ac:dyDescent="0.25">
      <c r="A406" t="s">
        <v>632</v>
      </c>
      <c r="B406" t="s">
        <v>628</v>
      </c>
      <c r="C406">
        <v>1617011</v>
      </c>
      <c r="D406" s="11">
        <v>7617960133637</v>
      </c>
      <c r="E406" t="s">
        <v>96</v>
      </c>
      <c r="F406" t="s">
        <v>710</v>
      </c>
      <c r="G406" t="s">
        <v>41</v>
      </c>
      <c r="H406" t="s">
        <v>710</v>
      </c>
      <c r="I406" t="s">
        <v>41</v>
      </c>
      <c r="J406" t="s">
        <v>710</v>
      </c>
      <c r="K406" t="s">
        <v>41</v>
      </c>
    </row>
    <row r="407" spans="1:11" x14ac:dyDescent="0.25">
      <c r="A407" t="s">
        <v>633</v>
      </c>
      <c r="B407" t="s">
        <v>633</v>
      </c>
      <c r="C407">
        <v>1314028</v>
      </c>
      <c r="D407" s="11">
        <v>36750440107516</v>
      </c>
      <c r="E407" t="s">
        <v>131</v>
      </c>
      <c r="F407" t="s">
        <v>710</v>
      </c>
      <c r="G407" t="s">
        <v>41</v>
      </c>
      <c r="H407" t="s">
        <v>710</v>
      </c>
      <c r="I407" t="s">
        <v>41</v>
      </c>
      <c r="J407" t="s">
        <v>710</v>
      </c>
      <c r="K407" t="s">
        <v>41</v>
      </c>
    </row>
    <row r="408" spans="1:11" x14ac:dyDescent="0.25">
      <c r="A408" t="s">
        <v>634</v>
      </c>
      <c r="B408" t="s">
        <v>634</v>
      </c>
      <c r="C408">
        <v>1920014</v>
      </c>
      <c r="D408" s="11">
        <v>30103060138800</v>
      </c>
      <c r="E408" t="s">
        <v>155</v>
      </c>
      <c r="F408" t="s">
        <v>710</v>
      </c>
      <c r="G408" t="s">
        <v>41</v>
      </c>
      <c r="H408" t="s">
        <v>710</v>
      </c>
      <c r="I408" t="s">
        <v>41</v>
      </c>
      <c r="J408" t="s">
        <v>710</v>
      </c>
      <c r="K408" t="s">
        <v>41</v>
      </c>
    </row>
    <row r="409" spans="1:11" x14ac:dyDescent="0.25">
      <c r="A409" t="s">
        <v>635</v>
      </c>
      <c r="B409" t="s">
        <v>635</v>
      </c>
      <c r="C409">
        <v>1112028</v>
      </c>
      <c r="D409" s="11">
        <v>43104390124065</v>
      </c>
      <c r="E409" t="s">
        <v>51</v>
      </c>
      <c r="F409" t="s">
        <v>710</v>
      </c>
      <c r="G409" t="s">
        <v>41</v>
      </c>
      <c r="H409" t="s">
        <v>710</v>
      </c>
      <c r="I409" t="s">
        <v>41</v>
      </c>
      <c r="J409" t="s">
        <v>710</v>
      </c>
      <c r="K409" t="s">
        <v>41</v>
      </c>
    </row>
    <row r="410" spans="1:11" x14ac:dyDescent="0.25">
      <c r="A410" t="s">
        <v>636</v>
      </c>
      <c r="B410" t="s">
        <v>636</v>
      </c>
      <c r="C410">
        <v>1718041</v>
      </c>
      <c r="D410" s="11">
        <v>33103300136168</v>
      </c>
      <c r="E410" t="s">
        <v>83</v>
      </c>
      <c r="F410" t="s">
        <v>710</v>
      </c>
      <c r="G410" t="s">
        <v>41</v>
      </c>
      <c r="H410" t="s">
        <v>710</v>
      </c>
      <c r="I410" t="s">
        <v>41</v>
      </c>
      <c r="J410" t="s">
        <v>710</v>
      </c>
      <c r="K410" t="s">
        <v>41</v>
      </c>
    </row>
    <row r="411" spans="1:11" x14ac:dyDescent="0.25">
      <c r="A411" t="s">
        <v>637</v>
      </c>
      <c r="B411" t="s">
        <v>637</v>
      </c>
      <c r="C411">
        <v>1415036</v>
      </c>
      <c r="D411" s="11">
        <v>33751926112551</v>
      </c>
      <c r="E411" t="s">
        <v>53</v>
      </c>
      <c r="F411" t="s">
        <v>710</v>
      </c>
      <c r="G411" t="s">
        <v>41</v>
      </c>
      <c r="H411" t="s">
        <v>710</v>
      </c>
      <c r="I411" t="s">
        <v>41</v>
      </c>
      <c r="J411" t="s">
        <v>710</v>
      </c>
      <c r="K411" t="s">
        <v>41</v>
      </c>
    </row>
    <row r="412" spans="1:11" x14ac:dyDescent="0.25">
      <c r="A412" t="s">
        <v>638</v>
      </c>
      <c r="B412" t="s">
        <v>639</v>
      </c>
      <c r="C412">
        <v>1819053</v>
      </c>
      <c r="D412" s="11">
        <v>37771720138099</v>
      </c>
      <c r="E412" t="s">
        <v>60</v>
      </c>
      <c r="F412" t="s">
        <v>710</v>
      </c>
      <c r="G412" t="s">
        <v>41</v>
      </c>
      <c r="H412" t="s">
        <v>710</v>
      </c>
      <c r="I412" t="s">
        <v>41</v>
      </c>
      <c r="J412" t="s">
        <v>710</v>
      </c>
      <c r="K412" t="s">
        <v>41</v>
      </c>
    </row>
    <row r="413" spans="1:11" x14ac:dyDescent="0.25">
      <c r="A413" t="s">
        <v>640</v>
      </c>
      <c r="B413" t="s">
        <v>641</v>
      </c>
      <c r="C413">
        <v>1920010</v>
      </c>
      <c r="D413" s="11">
        <v>23656156117386</v>
      </c>
      <c r="E413" t="s">
        <v>155</v>
      </c>
      <c r="F413" t="s">
        <v>710</v>
      </c>
      <c r="G413" t="s">
        <v>41</v>
      </c>
      <c r="H413" t="s">
        <v>710</v>
      </c>
      <c r="I413" t="s">
        <v>41</v>
      </c>
      <c r="J413" t="s">
        <v>710</v>
      </c>
      <c r="K413" t="s">
        <v>41</v>
      </c>
    </row>
    <row r="414" spans="1:11" x14ac:dyDescent="0.25">
      <c r="A414" t="s">
        <v>642</v>
      </c>
      <c r="B414" t="s">
        <v>642</v>
      </c>
      <c r="C414">
        <v>2223007</v>
      </c>
      <c r="D414" s="11" t="s">
        <v>643</v>
      </c>
      <c r="E414" t="s">
        <v>69</v>
      </c>
      <c r="F414" t="s">
        <v>710</v>
      </c>
      <c r="G414" t="s">
        <v>41</v>
      </c>
      <c r="H414" t="s">
        <v>710</v>
      </c>
      <c r="I414" t="s">
        <v>41</v>
      </c>
      <c r="J414" t="s">
        <v>710</v>
      </c>
      <c r="K414" t="s">
        <v>41</v>
      </c>
    </row>
    <row r="415" spans="1:11" x14ac:dyDescent="0.25">
      <c r="A415" t="s">
        <v>644</v>
      </c>
      <c r="B415" t="s">
        <v>644</v>
      </c>
      <c r="C415">
        <v>1415037</v>
      </c>
      <c r="D415" s="11">
        <v>34674390106898</v>
      </c>
      <c r="E415" t="s">
        <v>53</v>
      </c>
      <c r="F415" t="s">
        <v>710</v>
      </c>
      <c r="G415" t="s">
        <v>41</v>
      </c>
      <c r="H415" t="s">
        <v>710</v>
      </c>
      <c r="I415" t="s">
        <v>41</v>
      </c>
      <c r="J415" t="s">
        <v>710</v>
      </c>
      <c r="K415" t="s">
        <v>41</v>
      </c>
    </row>
    <row r="416" spans="1:11" x14ac:dyDescent="0.25">
      <c r="A416" t="s">
        <v>645</v>
      </c>
      <c r="B416" t="s">
        <v>646</v>
      </c>
      <c r="C416">
        <v>1819013</v>
      </c>
      <c r="D416" s="11">
        <v>7616486115703</v>
      </c>
      <c r="E416" t="s">
        <v>60</v>
      </c>
      <c r="F416" t="s">
        <v>710</v>
      </c>
      <c r="G416" t="s">
        <v>41</v>
      </c>
      <c r="H416" t="s">
        <v>710</v>
      </c>
      <c r="I416" t="s">
        <v>41</v>
      </c>
      <c r="J416" t="s">
        <v>710</v>
      </c>
      <c r="K416" t="s">
        <v>41</v>
      </c>
    </row>
    <row r="417" spans="1:11" x14ac:dyDescent="0.25">
      <c r="A417" t="s">
        <v>647</v>
      </c>
      <c r="B417" t="s">
        <v>646</v>
      </c>
      <c r="C417">
        <v>1819014</v>
      </c>
      <c r="D417" s="11">
        <v>7616480115063</v>
      </c>
      <c r="E417" t="s">
        <v>60</v>
      </c>
      <c r="F417" t="s">
        <v>710</v>
      </c>
      <c r="G417" t="s">
        <v>41</v>
      </c>
      <c r="H417" t="s">
        <v>710</v>
      </c>
      <c r="I417" t="s">
        <v>41</v>
      </c>
      <c r="J417" t="s">
        <v>710</v>
      </c>
      <c r="K417" t="s">
        <v>41</v>
      </c>
    </row>
    <row r="418" spans="1:11" x14ac:dyDescent="0.25">
      <c r="A418" t="s">
        <v>648</v>
      </c>
      <c r="B418" t="s">
        <v>648</v>
      </c>
      <c r="C418">
        <v>1516038</v>
      </c>
      <c r="D418" s="11">
        <v>38769270132183</v>
      </c>
      <c r="E418" t="s">
        <v>55</v>
      </c>
      <c r="F418" t="s">
        <v>710</v>
      </c>
      <c r="G418" t="s">
        <v>41</v>
      </c>
      <c r="H418" t="s">
        <v>710</v>
      </c>
      <c r="I418" t="s">
        <v>41</v>
      </c>
      <c r="J418" t="s">
        <v>710</v>
      </c>
      <c r="K418" t="s">
        <v>41</v>
      </c>
    </row>
    <row r="419" spans="1:11" x14ac:dyDescent="0.25">
      <c r="A419" t="s">
        <v>649</v>
      </c>
      <c r="B419" t="s">
        <v>650</v>
      </c>
      <c r="C419">
        <v>1516039</v>
      </c>
      <c r="D419" s="11">
        <v>37683380131979</v>
      </c>
      <c r="E419" t="s">
        <v>55</v>
      </c>
      <c r="F419" t="s">
        <v>710</v>
      </c>
      <c r="G419" t="s">
        <v>41</v>
      </c>
      <c r="H419" t="s">
        <v>710</v>
      </c>
      <c r="I419" t="s">
        <v>41</v>
      </c>
      <c r="J419" t="s">
        <v>710</v>
      </c>
      <c r="K419" t="s">
        <v>41</v>
      </c>
    </row>
    <row r="420" spans="1:11" x14ac:dyDescent="0.25">
      <c r="A420" t="s">
        <v>651</v>
      </c>
      <c r="B420" t="s">
        <v>650</v>
      </c>
      <c r="C420">
        <v>1011041</v>
      </c>
      <c r="D420" s="11">
        <v>37683386061964</v>
      </c>
      <c r="E420" t="s">
        <v>76</v>
      </c>
      <c r="F420" t="s">
        <v>710</v>
      </c>
      <c r="G420" t="s">
        <v>41</v>
      </c>
      <c r="H420" t="s">
        <v>710</v>
      </c>
      <c r="I420" t="s">
        <v>41</v>
      </c>
      <c r="J420" t="s">
        <v>721</v>
      </c>
      <c r="K420" t="s">
        <v>41</v>
      </c>
    </row>
    <row r="421" spans="1:11" x14ac:dyDescent="0.25">
      <c r="A421" t="s">
        <v>652</v>
      </c>
      <c r="B421" t="s">
        <v>652</v>
      </c>
      <c r="C421">
        <v>607003</v>
      </c>
      <c r="D421" s="11">
        <v>38684786040935</v>
      </c>
      <c r="E421" t="s">
        <v>147</v>
      </c>
      <c r="F421" t="s">
        <v>710</v>
      </c>
      <c r="G421" t="s">
        <v>41</v>
      </c>
      <c r="H421" t="s">
        <v>710</v>
      </c>
      <c r="I421" t="s">
        <v>41</v>
      </c>
      <c r="J421" t="s">
        <v>710</v>
      </c>
      <c r="K421" t="s">
        <v>41</v>
      </c>
    </row>
    <row r="422" spans="1:11" x14ac:dyDescent="0.25">
      <c r="A422" t="s">
        <v>653</v>
      </c>
      <c r="B422" t="s">
        <v>654</v>
      </c>
      <c r="C422">
        <v>1617052</v>
      </c>
      <c r="D422" s="11">
        <v>19734370132845</v>
      </c>
      <c r="E422" t="s">
        <v>96</v>
      </c>
      <c r="F422" t="s">
        <v>710</v>
      </c>
      <c r="G422" t="s">
        <v>41</v>
      </c>
      <c r="H422" t="s">
        <v>710</v>
      </c>
      <c r="I422" t="s">
        <v>41</v>
      </c>
      <c r="J422" t="s">
        <v>710</v>
      </c>
      <c r="K422" t="s">
        <v>41</v>
      </c>
    </row>
    <row r="423" spans="1:11" x14ac:dyDescent="0.25">
      <c r="A423" t="s">
        <v>655</v>
      </c>
      <c r="B423" t="s">
        <v>655</v>
      </c>
      <c r="C423">
        <v>1819019</v>
      </c>
      <c r="D423" s="11">
        <v>30103060137976</v>
      </c>
      <c r="E423" t="s">
        <v>60</v>
      </c>
      <c r="F423" t="s">
        <v>710</v>
      </c>
      <c r="G423" t="s">
        <v>41</v>
      </c>
      <c r="H423" t="s">
        <v>710</v>
      </c>
      <c r="I423" t="s">
        <v>41</v>
      </c>
      <c r="J423" t="s">
        <v>710</v>
      </c>
      <c r="K423" t="s">
        <v>41</v>
      </c>
    </row>
    <row r="424" spans="1:11" x14ac:dyDescent="0.25">
      <c r="A424" t="s">
        <v>656</v>
      </c>
      <c r="B424" t="s">
        <v>657</v>
      </c>
      <c r="C424">
        <v>2021025</v>
      </c>
      <c r="D424" s="11" t="s">
        <v>658</v>
      </c>
      <c r="E424" t="s">
        <v>125</v>
      </c>
      <c r="F424" t="s">
        <v>710</v>
      </c>
      <c r="G424" t="s">
        <v>41</v>
      </c>
      <c r="H424" t="s">
        <v>710</v>
      </c>
      <c r="I424" t="s">
        <v>41</v>
      </c>
      <c r="J424" t="s">
        <v>710</v>
      </c>
      <c r="K424" t="s">
        <v>41</v>
      </c>
    </row>
    <row r="425" spans="1:11" x14ac:dyDescent="0.25">
      <c r="A425" t="s">
        <v>659</v>
      </c>
      <c r="B425" t="s">
        <v>657</v>
      </c>
      <c r="C425">
        <v>2021029</v>
      </c>
      <c r="D425" s="11" t="s">
        <v>660</v>
      </c>
      <c r="E425" t="s">
        <v>125</v>
      </c>
      <c r="F425" t="s">
        <v>710</v>
      </c>
      <c r="G425" t="s">
        <v>41</v>
      </c>
      <c r="H425" t="s">
        <v>710</v>
      </c>
      <c r="I425" t="s">
        <v>41</v>
      </c>
      <c r="J425" t="s">
        <v>710</v>
      </c>
      <c r="K425" t="s">
        <v>41</v>
      </c>
    </row>
    <row r="426" spans="1:11" x14ac:dyDescent="0.25">
      <c r="A426" t="s">
        <v>661</v>
      </c>
      <c r="B426" t="s">
        <v>657</v>
      </c>
      <c r="C426">
        <v>2021034</v>
      </c>
      <c r="D426" s="11" t="s">
        <v>662</v>
      </c>
      <c r="E426" t="s">
        <v>125</v>
      </c>
      <c r="F426" t="s">
        <v>710</v>
      </c>
      <c r="G426" t="s">
        <v>41</v>
      </c>
      <c r="H426" t="s">
        <v>710</v>
      </c>
      <c r="I426" t="s">
        <v>41</v>
      </c>
      <c r="J426" t="s">
        <v>710</v>
      </c>
      <c r="K426" t="s">
        <v>41</v>
      </c>
    </row>
    <row r="427" spans="1:11" x14ac:dyDescent="0.25">
      <c r="A427" t="s">
        <v>663</v>
      </c>
      <c r="B427" t="s">
        <v>664</v>
      </c>
      <c r="C427">
        <v>2223010</v>
      </c>
      <c r="D427" s="11" t="s">
        <v>665</v>
      </c>
      <c r="E427" t="s">
        <v>69</v>
      </c>
      <c r="F427" t="s">
        <v>710</v>
      </c>
      <c r="G427" t="s">
        <v>41</v>
      </c>
      <c r="H427" t="s">
        <v>710</v>
      </c>
      <c r="I427" t="s">
        <v>41</v>
      </c>
      <c r="J427" t="s">
        <v>710</v>
      </c>
      <c r="K427" t="s">
        <v>41</v>
      </c>
    </row>
    <row r="428" spans="1:11" x14ac:dyDescent="0.25">
      <c r="A428" t="s">
        <v>666</v>
      </c>
      <c r="B428" t="s">
        <v>664</v>
      </c>
      <c r="C428">
        <v>2223009</v>
      </c>
      <c r="D428" s="11" t="s">
        <v>667</v>
      </c>
      <c r="E428" t="s">
        <v>69</v>
      </c>
      <c r="F428" t="s">
        <v>710</v>
      </c>
      <c r="G428" t="s">
        <v>41</v>
      </c>
      <c r="H428" t="s">
        <v>710</v>
      </c>
      <c r="I428" t="s">
        <v>41</v>
      </c>
      <c r="J428" t="s">
        <v>710</v>
      </c>
      <c r="K428" t="s">
        <v>41</v>
      </c>
    </row>
    <row r="429" spans="1:11" x14ac:dyDescent="0.25">
      <c r="A429" t="s">
        <v>668</v>
      </c>
      <c r="B429" t="s">
        <v>669</v>
      </c>
      <c r="C429">
        <v>1516042</v>
      </c>
      <c r="D429" s="11">
        <v>42691120124255</v>
      </c>
      <c r="E429" t="s">
        <v>55</v>
      </c>
      <c r="F429" t="s">
        <v>710</v>
      </c>
      <c r="G429" t="s">
        <v>41</v>
      </c>
      <c r="H429" t="s">
        <v>710</v>
      </c>
      <c r="I429" t="s">
        <v>41</v>
      </c>
      <c r="J429" t="s">
        <v>710</v>
      </c>
      <c r="K429" t="s">
        <v>41</v>
      </c>
    </row>
    <row r="430" spans="1:11" x14ac:dyDescent="0.25">
      <c r="A430" t="s">
        <v>670</v>
      </c>
      <c r="B430" t="s">
        <v>669</v>
      </c>
      <c r="C430">
        <v>1819074</v>
      </c>
      <c r="D430" s="11">
        <v>42691120137877</v>
      </c>
      <c r="E430" t="s">
        <v>60</v>
      </c>
      <c r="F430" t="s">
        <v>710</v>
      </c>
      <c r="G430" t="s">
        <v>41</v>
      </c>
      <c r="H430" t="s">
        <v>710</v>
      </c>
      <c r="I430" t="s">
        <v>41</v>
      </c>
      <c r="J430" t="s">
        <v>710</v>
      </c>
      <c r="K430" t="s">
        <v>41</v>
      </c>
    </row>
    <row r="431" spans="1:11" x14ac:dyDescent="0.25">
      <c r="A431" t="s">
        <v>671</v>
      </c>
      <c r="B431" t="s">
        <v>669</v>
      </c>
      <c r="C431">
        <v>1819075</v>
      </c>
      <c r="D431" s="11">
        <v>42691120137885</v>
      </c>
      <c r="E431" t="s">
        <v>60</v>
      </c>
      <c r="F431" t="s">
        <v>710</v>
      </c>
      <c r="G431" t="s">
        <v>41</v>
      </c>
      <c r="H431" t="s">
        <v>710</v>
      </c>
      <c r="I431" t="s">
        <v>41</v>
      </c>
      <c r="J431" t="s">
        <v>710</v>
      </c>
      <c r="K431" t="s">
        <v>41</v>
      </c>
    </row>
    <row r="432" spans="1:11" x14ac:dyDescent="0.25">
      <c r="A432" t="s">
        <v>672</v>
      </c>
      <c r="B432" t="s">
        <v>672</v>
      </c>
      <c r="C432">
        <v>1718042</v>
      </c>
      <c r="D432" s="11">
        <v>30103060133959</v>
      </c>
      <c r="E432" t="s">
        <v>83</v>
      </c>
      <c r="F432" t="s">
        <v>710</v>
      </c>
      <c r="G432" t="s">
        <v>41</v>
      </c>
      <c r="H432" t="s">
        <v>710</v>
      </c>
      <c r="I432" t="s">
        <v>41</v>
      </c>
      <c r="J432" t="s">
        <v>710</v>
      </c>
      <c r="K432" t="s">
        <v>41</v>
      </c>
    </row>
    <row r="433" spans="1:11" x14ac:dyDescent="0.25">
      <c r="A433" t="s">
        <v>673</v>
      </c>
      <c r="B433" t="s">
        <v>674</v>
      </c>
      <c r="C433">
        <v>2122019</v>
      </c>
      <c r="D433" s="11" t="s">
        <v>675</v>
      </c>
      <c r="E433" t="s">
        <v>58</v>
      </c>
      <c r="F433" t="s">
        <v>710</v>
      </c>
      <c r="G433" t="s">
        <v>41</v>
      </c>
      <c r="H433" t="s">
        <v>710</v>
      </c>
      <c r="I433" t="s">
        <v>41</v>
      </c>
      <c r="J433" t="s">
        <v>710</v>
      </c>
      <c r="K433" t="s">
        <v>41</v>
      </c>
    </row>
    <row r="434" spans="1:11" x14ac:dyDescent="0.25">
      <c r="A434" t="s">
        <v>676</v>
      </c>
      <c r="B434" t="s">
        <v>676</v>
      </c>
      <c r="C434">
        <v>1112029</v>
      </c>
      <c r="D434" s="11">
        <v>37683380135913</v>
      </c>
      <c r="E434" t="s">
        <v>51</v>
      </c>
      <c r="F434" t="s">
        <v>710</v>
      </c>
      <c r="G434" t="s">
        <v>41</v>
      </c>
      <c r="H434" t="s">
        <v>710</v>
      </c>
      <c r="I434" t="s">
        <v>41</v>
      </c>
      <c r="J434" t="s">
        <v>710</v>
      </c>
      <c r="K434" t="s">
        <v>41</v>
      </c>
    </row>
    <row r="435" spans="1:11" x14ac:dyDescent="0.25">
      <c r="A435" t="s">
        <v>677</v>
      </c>
      <c r="B435" t="s">
        <v>677</v>
      </c>
      <c r="C435">
        <v>1213036</v>
      </c>
      <c r="D435" s="11">
        <v>1100170125567</v>
      </c>
      <c r="E435" t="s">
        <v>49</v>
      </c>
      <c r="F435" t="s">
        <v>710</v>
      </c>
      <c r="G435" t="s">
        <v>41</v>
      </c>
      <c r="H435" t="s">
        <v>710</v>
      </c>
      <c r="I435" t="s">
        <v>41</v>
      </c>
      <c r="J435" t="s">
        <v>710</v>
      </c>
      <c r="K435" t="s">
        <v>41</v>
      </c>
    </row>
    <row r="436" spans="1:11" x14ac:dyDescent="0.25">
      <c r="A436" t="s">
        <v>678</v>
      </c>
      <c r="B436" t="s">
        <v>679</v>
      </c>
      <c r="C436">
        <v>1516043</v>
      </c>
      <c r="D436" s="11">
        <v>19101990132605</v>
      </c>
      <c r="E436" t="s">
        <v>55</v>
      </c>
      <c r="F436" t="s">
        <v>710</v>
      </c>
      <c r="G436" t="s">
        <v>41</v>
      </c>
      <c r="H436" t="s">
        <v>710</v>
      </c>
      <c r="I436" t="s">
        <v>41</v>
      </c>
      <c r="J436" t="s">
        <v>710</v>
      </c>
      <c r="K436" t="s">
        <v>41</v>
      </c>
    </row>
    <row r="437" spans="1:11" x14ac:dyDescent="0.25">
      <c r="A437" t="s">
        <v>680</v>
      </c>
      <c r="B437" t="s">
        <v>680</v>
      </c>
      <c r="C437">
        <v>1617048</v>
      </c>
      <c r="D437" s="11">
        <v>30664230131417</v>
      </c>
      <c r="E437" t="s">
        <v>96</v>
      </c>
      <c r="F437" t="s">
        <v>710</v>
      </c>
      <c r="G437" t="s">
        <v>41</v>
      </c>
      <c r="H437" t="s">
        <v>710</v>
      </c>
      <c r="I437" t="s">
        <v>41</v>
      </c>
      <c r="J437" t="s">
        <v>710</v>
      </c>
      <c r="K437" t="s">
        <v>41</v>
      </c>
    </row>
    <row r="438" spans="1:11" x14ac:dyDescent="0.25">
      <c r="A438" t="s">
        <v>681</v>
      </c>
      <c r="B438" t="s">
        <v>682</v>
      </c>
      <c r="C438">
        <v>2223003</v>
      </c>
      <c r="D438" s="11" t="s">
        <v>683</v>
      </c>
      <c r="E438" t="s">
        <v>69</v>
      </c>
      <c r="F438" t="s">
        <v>710</v>
      </c>
      <c r="G438" t="s">
        <v>41</v>
      </c>
      <c r="H438" t="s">
        <v>710</v>
      </c>
      <c r="I438" t="s">
        <v>41</v>
      </c>
      <c r="J438" t="s">
        <v>710</v>
      </c>
      <c r="K438" t="s">
        <v>41</v>
      </c>
    </row>
    <row r="439" spans="1:11" x14ac:dyDescent="0.25">
      <c r="A439" t="s">
        <v>684</v>
      </c>
      <c r="B439" t="s">
        <v>682</v>
      </c>
      <c r="C439">
        <v>1819050</v>
      </c>
      <c r="D439" s="11">
        <v>30103060137000</v>
      </c>
      <c r="E439" t="s">
        <v>60</v>
      </c>
      <c r="F439" t="s">
        <v>710</v>
      </c>
      <c r="G439" t="s">
        <v>41</v>
      </c>
      <c r="H439" t="s">
        <v>710</v>
      </c>
      <c r="I439" t="s">
        <v>41</v>
      </c>
      <c r="J439" t="s">
        <v>710</v>
      </c>
      <c r="K439" t="s">
        <v>41</v>
      </c>
    </row>
    <row r="440" spans="1:11" x14ac:dyDescent="0.25">
      <c r="A440" t="s">
        <v>685</v>
      </c>
      <c r="B440" t="s">
        <v>682</v>
      </c>
      <c r="C440">
        <v>1516045</v>
      </c>
      <c r="D440" s="11">
        <v>30103060132613</v>
      </c>
      <c r="E440" t="s">
        <v>55</v>
      </c>
      <c r="F440" t="s">
        <v>710</v>
      </c>
      <c r="G440" t="s">
        <v>41</v>
      </c>
      <c r="H440" t="s">
        <v>710</v>
      </c>
      <c r="I440" t="s">
        <v>41</v>
      </c>
      <c r="J440" t="s">
        <v>710</v>
      </c>
      <c r="K440" t="s">
        <v>41</v>
      </c>
    </row>
    <row r="441" spans="1:11" x14ac:dyDescent="0.25">
      <c r="A441" t="s">
        <v>686</v>
      </c>
      <c r="B441" t="s">
        <v>686</v>
      </c>
      <c r="C441">
        <v>1516046</v>
      </c>
      <c r="D441" s="11">
        <v>7616630130930</v>
      </c>
      <c r="E441" t="s">
        <v>55</v>
      </c>
      <c r="F441" t="s">
        <v>710</v>
      </c>
      <c r="G441" t="s">
        <v>41</v>
      </c>
      <c r="H441" t="s">
        <v>710</v>
      </c>
      <c r="I441" t="s">
        <v>41</v>
      </c>
      <c r="J441" t="s">
        <v>710</v>
      </c>
      <c r="K441" t="s">
        <v>41</v>
      </c>
    </row>
    <row r="442" spans="1:11" x14ac:dyDescent="0.25">
      <c r="A442" t="s">
        <v>687</v>
      </c>
      <c r="B442" t="s">
        <v>688</v>
      </c>
      <c r="C442">
        <v>1314031</v>
      </c>
      <c r="D442" s="11">
        <v>34752830108860</v>
      </c>
      <c r="E442" t="s">
        <v>131</v>
      </c>
      <c r="F442" t="s">
        <v>710</v>
      </c>
      <c r="G442" t="s">
        <v>41</v>
      </c>
      <c r="H442" t="s">
        <v>710</v>
      </c>
      <c r="I442" t="s">
        <v>41</v>
      </c>
      <c r="J442" t="s">
        <v>710</v>
      </c>
      <c r="K442" t="s">
        <v>41</v>
      </c>
    </row>
    <row r="443" spans="1:11" x14ac:dyDescent="0.25">
      <c r="A443" t="s">
        <v>689</v>
      </c>
      <c r="B443" t="s">
        <v>689</v>
      </c>
      <c r="C443">
        <v>2122018</v>
      </c>
      <c r="D443" s="11" t="s">
        <v>690</v>
      </c>
      <c r="E443" t="s">
        <v>58</v>
      </c>
      <c r="F443" t="s">
        <v>710</v>
      </c>
      <c r="G443" t="s">
        <v>41</v>
      </c>
      <c r="H443" t="s">
        <v>710</v>
      </c>
      <c r="I443" t="s">
        <v>41</v>
      </c>
      <c r="J443" t="s">
        <v>710</v>
      </c>
      <c r="K443" t="s">
        <v>41</v>
      </c>
    </row>
    <row r="444" spans="1:11" x14ac:dyDescent="0.25">
      <c r="A444" t="s">
        <v>691</v>
      </c>
      <c r="B444" t="s">
        <v>692</v>
      </c>
      <c r="C444">
        <v>1920020</v>
      </c>
      <c r="D444" s="11">
        <v>1612590106906</v>
      </c>
      <c r="E444" t="s">
        <v>155</v>
      </c>
      <c r="F444" t="s">
        <v>710</v>
      </c>
      <c r="G444" t="s">
        <v>41</v>
      </c>
      <c r="H444" t="s">
        <v>710</v>
      </c>
      <c r="I444" t="s">
        <v>41</v>
      </c>
      <c r="J444" t="s">
        <v>710</v>
      </c>
      <c r="K444" t="s">
        <v>41</v>
      </c>
    </row>
    <row r="445" spans="1:11" x14ac:dyDescent="0.25">
      <c r="A445" t="s">
        <v>693</v>
      </c>
      <c r="B445" t="s">
        <v>693</v>
      </c>
      <c r="C445">
        <v>1617013</v>
      </c>
      <c r="D445" s="11">
        <v>49709530105866</v>
      </c>
      <c r="E445" t="s">
        <v>96</v>
      </c>
      <c r="F445" t="s">
        <v>710</v>
      </c>
      <c r="G445" t="s">
        <v>41</v>
      </c>
      <c r="H445" t="s">
        <v>710</v>
      </c>
      <c r="I445" t="s">
        <v>41</v>
      </c>
      <c r="J445" t="s">
        <v>710</v>
      </c>
      <c r="K445" t="s">
        <v>41</v>
      </c>
    </row>
    <row r="446" spans="1:11" x14ac:dyDescent="0.25">
      <c r="A446" t="s">
        <v>694</v>
      </c>
      <c r="B446" t="s">
        <v>694</v>
      </c>
      <c r="C446">
        <v>1617058</v>
      </c>
      <c r="D446" s="11">
        <v>10625470135103</v>
      </c>
      <c r="E446" t="s">
        <v>96</v>
      </c>
      <c r="F446" t="s">
        <v>710</v>
      </c>
      <c r="G446" t="s">
        <v>41</v>
      </c>
      <c r="H446" t="s">
        <v>710</v>
      </c>
      <c r="I446" t="s">
        <v>41</v>
      </c>
      <c r="J446" t="s">
        <v>710</v>
      </c>
      <c r="K446" t="s">
        <v>41</v>
      </c>
    </row>
    <row r="447" spans="1:11" x14ac:dyDescent="0.25">
      <c r="A447" t="s">
        <v>695</v>
      </c>
      <c r="B447" t="s">
        <v>695</v>
      </c>
      <c r="C447">
        <v>1112030</v>
      </c>
      <c r="D447" s="11">
        <v>1100170124172</v>
      </c>
      <c r="E447" t="s">
        <v>51</v>
      </c>
      <c r="F447" t="s">
        <v>710</v>
      </c>
      <c r="G447" t="s">
        <v>41</v>
      </c>
      <c r="H447" t="s">
        <v>710</v>
      </c>
      <c r="I447" t="s">
        <v>41</v>
      </c>
      <c r="J447" t="s">
        <v>710</v>
      </c>
      <c r="K447" t="s">
        <v>41</v>
      </c>
    </row>
    <row r="448" spans="1:11" x14ac:dyDescent="0.25">
      <c r="A448" t="s">
        <v>696</v>
      </c>
      <c r="B448" t="s">
        <v>697</v>
      </c>
      <c r="C448">
        <v>2021037</v>
      </c>
      <c r="D448" s="11" t="s">
        <v>698</v>
      </c>
      <c r="E448" t="s">
        <v>125</v>
      </c>
      <c r="F448" t="s">
        <v>710</v>
      </c>
      <c r="G448" t="s">
        <v>41</v>
      </c>
      <c r="H448" t="s">
        <v>710</v>
      </c>
      <c r="I448" t="s">
        <v>41</v>
      </c>
      <c r="J448" t="s">
        <v>710</v>
      </c>
      <c r="K448" t="s">
        <v>41</v>
      </c>
    </row>
  </sheetData>
  <sheetProtection algorithmName="SHA-512" hashValue="PwIqi+Ac0Z/PTW28a4wEsPIjZuDRHE1PtjGl9Xp4f7Num2nT4Hpteccny9EC5KE/F/0CdHY3ib+LK2SdXntgHA==" saltValue="g3SnNcPsFMsvo0Q/9C+zOw==" spinCount="100000" sheet="1" objects="1" scenarios="1"/>
  <autoFilter ref="A2:K448" xr:uid="{DEC430AC-7AAF-47D3-BD08-817564CE5661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Summary</vt:lpstr>
      <vt:lpstr>LEA Data</vt:lpstr>
      <vt:lpstr>Reporting Status</vt:lpstr>
      <vt:lpstr>PY Reaccruals</vt:lpstr>
      <vt:lpstr>Allocations</vt:lpstr>
      <vt:lpstr>Payments</vt:lpstr>
      <vt:lpstr>Sig Dis</vt:lpstr>
      <vt:lpstr>Summary!Print_Area</vt:lpstr>
    </vt:vector>
  </TitlesOfParts>
  <Company>El Dorado County Office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Brannagan</dc:creator>
  <cp:lastModifiedBy>Erin Brannagan</cp:lastModifiedBy>
  <cp:lastPrinted>2023-09-01T16:34:23Z</cp:lastPrinted>
  <dcterms:created xsi:type="dcterms:W3CDTF">2023-05-30T23:10:41Z</dcterms:created>
  <dcterms:modified xsi:type="dcterms:W3CDTF">2023-09-06T21:08:45Z</dcterms:modified>
</cp:coreProperties>
</file>