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ELPA Accounting\Charter SELPA\2023-24\"/>
    </mc:Choice>
  </mc:AlternateContent>
  <xr:revisionPtr revIDLastSave="0" documentId="13_ncr:1_{041D972E-3321-4EAA-934D-DA8F498801D1}" xr6:coauthVersionLast="47" xr6:coauthVersionMax="47" xr10:uidLastSave="{00000000-0000-0000-0000-000000000000}"/>
  <bookViews>
    <workbookView xWindow="-120" yWindow="-120" windowWidth="29040" windowHeight="15840" xr2:uid="{0F86EA1B-83B2-4590-8A76-97B67FE0560D}"/>
  </bookViews>
  <sheets>
    <sheet name="Instructions" sheetId="3" r:id="rId1"/>
    <sheet name="State Mental Health" sheetId="1" r:id="rId2"/>
    <sheet name="Federal Mental Health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2" l="1"/>
  <c r="C4" i="2"/>
  <c r="A7" i="2" l="1"/>
  <c r="A11" i="2" s="1"/>
  <c r="D10" i="2" s="1"/>
  <c r="G10" i="2" s="1"/>
  <c r="J10" i="2" s="1"/>
  <c r="G11" i="2" l="1"/>
  <c r="J11" i="2"/>
  <c r="M10" i="2"/>
  <c r="M11" i="2"/>
  <c r="D17" i="2" l="1"/>
  <c r="D16" i="2"/>
  <c r="G17" i="2" l="1"/>
  <c r="G16" i="2"/>
  <c r="O9" i="1"/>
  <c r="O13" i="1" s="1"/>
  <c r="C11" i="1"/>
  <c r="B11" i="1"/>
  <c r="J17" i="2" l="1"/>
  <c r="J16" i="2"/>
  <c r="A9" i="1"/>
  <c r="I9" i="1"/>
  <c r="I13" i="1" s="1"/>
  <c r="M17" i="2" l="1"/>
  <c r="M16" i="2"/>
  <c r="A13" i="1"/>
  <c r="H13" i="1" s="1"/>
  <c r="B13" i="1" l="1"/>
  <c r="F13" i="1"/>
  <c r="G13" i="1"/>
  <c r="E13" i="1"/>
  <c r="D13" i="1"/>
  <c r="C13" i="1"/>
  <c r="J11" i="1" l="1"/>
  <c r="J13" i="1" s="1"/>
  <c r="M13" i="1" s="1"/>
  <c r="K13" i="1" l="1"/>
  <c r="N13" i="1"/>
  <c r="L13" i="1"/>
  <c r="P11" i="1" l="1"/>
  <c r="P13" i="1" s="1"/>
  <c r="Q13" i="1" s="1"/>
</calcChain>
</file>

<file path=xl/sharedStrings.xml><?xml version="1.0" encoding="utf-8"?>
<sst xmlns="http://schemas.openxmlformats.org/spreadsheetml/2006/main" count="81" uniqueCount="52">
  <si>
    <t>Rate:</t>
  </si>
  <si>
    <t>Prior Year P-2 ADA</t>
  </si>
  <si>
    <t>ADVANCE APPORTIONMENT</t>
  </si>
  <si>
    <t>P-1 CERTIFICATION PERIOD</t>
  </si>
  <si>
    <t>Anticipated Funding</t>
  </si>
  <si>
    <t>Standard Allocation Schedule</t>
  </si>
  <si>
    <t>Balance to Distribute</t>
  </si>
  <si>
    <t>Total Distributed
 July to January</t>
  </si>
  <si>
    <t>Total Distributed
 July to May</t>
  </si>
  <si>
    <t>Balance</t>
  </si>
  <si>
    <t>P-2 CERTIFICATION PERIOD</t>
  </si>
  <si>
    <t>Rate Determination</t>
  </si>
  <si>
    <t>Prior Year Rate</t>
  </si>
  <si>
    <t>COLA</t>
  </si>
  <si>
    <t>Current Year Rate</t>
  </si>
  <si>
    <t>Base Rate Adjustments</t>
  </si>
  <si>
    <t>Current Year P-1 ADA</t>
  </si>
  <si>
    <t>Current Year P-2 ADA</t>
  </si>
  <si>
    <r>
      <rPr>
        <b/>
        <sz val="11"/>
        <color theme="1"/>
        <rFont val="Calibri"/>
        <family val="2"/>
        <scheme val="minor"/>
      </rPr>
      <t xml:space="preserve">Quarter 1 </t>
    </r>
    <r>
      <rPr>
        <sz val="11"/>
        <color theme="1"/>
        <rFont val="Calibri"/>
        <family val="2"/>
        <scheme val="minor"/>
      </rPr>
      <t xml:space="preserve">
Report expenditures from July 1 to September 30 by October 31</t>
    </r>
  </si>
  <si>
    <r>
      <rPr>
        <b/>
        <sz val="11"/>
        <color theme="1"/>
        <rFont val="Calibri"/>
        <family val="2"/>
        <scheme val="minor"/>
      </rPr>
      <t>Quarter 2</t>
    </r>
    <r>
      <rPr>
        <sz val="11"/>
        <color theme="1"/>
        <rFont val="Calibri"/>
        <family val="2"/>
        <scheme val="minor"/>
      </rPr>
      <t xml:space="preserve">
Report expenditures from July 1 to December 31 by January 31</t>
    </r>
  </si>
  <si>
    <t>Reported Expenditures:</t>
  </si>
  <si>
    <r>
      <rPr>
        <b/>
        <sz val="11"/>
        <color theme="1"/>
        <rFont val="Calibri"/>
        <family val="2"/>
        <scheme val="minor"/>
      </rPr>
      <t>Quarter 3</t>
    </r>
    <r>
      <rPr>
        <sz val="11"/>
        <color theme="1"/>
        <rFont val="Calibri"/>
        <family val="2"/>
        <scheme val="minor"/>
      </rPr>
      <t xml:space="preserve">
Report expenditures from July 1 to April 30 by March 31</t>
    </r>
  </si>
  <si>
    <r>
      <rPr>
        <b/>
        <sz val="11"/>
        <color theme="1"/>
        <rFont val="Calibri"/>
        <family val="2"/>
        <scheme val="minor"/>
      </rPr>
      <t>Quarter 4</t>
    </r>
    <r>
      <rPr>
        <sz val="11"/>
        <color theme="1"/>
        <rFont val="Calibri"/>
        <family val="2"/>
        <scheme val="minor"/>
      </rPr>
      <t xml:space="preserve">
Report expenditures from July 1 to June 30 by July 31</t>
    </r>
  </si>
  <si>
    <r>
      <rPr>
        <b/>
        <sz val="11"/>
        <color theme="1"/>
        <rFont val="Calibri"/>
        <family val="2"/>
        <scheme val="minor"/>
      </rPr>
      <t xml:space="preserve">Quarter 5 </t>
    </r>
    <r>
      <rPr>
        <sz val="11"/>
        <color theme="1"/>
        <rFont val="Calibri"/>
        <family val="2"/>
        <scheme val="minor"/>
      </rPr>
      <t xml:space="preserve">
Report expenditures from July 1 to September 30 by October 31</t>
    </r>
  </si>
  <si>
    <r>
      <rPr>
        <b/>
        <sz val="11"/>
        <color theme="1"/>
        <rFont val="Calibri"/>
        <family val="2"/>
        <scheme val="minor"/>
      </rPr>
      <t>Quarter 6</t>
    </r>
    <r>
      <rPr>
        <sz val="11"/>
        <color theme="1"/>
        <rFont val="Calibri"/>
        <family val="2"/>
        <scheme val="minor"/>
      </rPr>
      <t xml:space="preserve">
Report expenditures from July 1 to December 31 by January 31</t>
    </r>
  </si>
  <si>
    <r>
      <rPr>
        <b/>
        <sz val="11"/>
        <color theme="1"/>
        <rFont val="Calibri"/>
        <family val="2"/>
        <scheme val="minor"/>
      </rPr>
      <t>Quarter 7</t>
    </r>
    <r>
      <rPr>
        <sz val="11"/>
        <color theme="1"/>
        <rFont val="Calibri"/>
        <family val="2"/>
        <scheme val="minor"/>
      </rPr>
      <t xml:space="preserve">
Report expenditures from July 1 to April 30 by March 31</t>
    </r>
  </si>
  <si>
    <r>
      <rPr>
        <b/>
        <sz val="11"/>
        <color theme="1"/>
        <rFont val="Calibri"/>
        <family val="2"/>
        <scheme val="minor"/>
      </rPr>
      <t>Quarter 8</t>
    </r>
    <r>
      <rPr>
        <sz val="11"/>
        <color theme="1"/>
        <rFont val="Calibri"/>
        <family val="2"/>
        <scheme val="minor"/>
      </rPr>
      <t xml:space="preserve">
Report expenditures from July 1 to June 30 by July 31</t>
    </r>
  </si>
  <si>
    <t>Remaining Balance:</t>
  </si>
  <si>
    <t>Anticipated Grant</t>
  </si>
  <si>
    <t>Available Grant Funding</t>
  </si>
  <si>
    <t>Statewide ADA</t>
  </si>
  <si>
    <t>State Mental Health</t>
  </si>
  <si>
    <t>Enter the current year COLA in cell C3, if the COLA is being applied to mental health.</t>
  </si>
  <si>
    <t>Enter any base rate adjustments in cell C4, if any. These are not common.</t>
  </si>
  <si>
    <t>To determine the rate for state mental health:</t>
  </si>
  <si>
    <t>Enter the prior year rate in cell C2.</t>
  </si>
  <si>
    <t>State Mental Health (RS 6546) is being allocated directly to LEAs beginning in 2023-24, so SELPA is no longer estimating allocations or providing cash flows.</t>
  </si>
  <si>
    <t>To determine your allocation:</t>
  </si>
  <si>
    <t>Determine the current year rate as instructed above.</t>
  </si>
  <si>
    <t>For the Advance apportionment, enter your prior year P-2 ADA in cell A11.</t>
  </si>
  <si>
    <t xml:space="preserve">For the P-1 certification period, begin by entering your projected P-2 ADA in cell I11 until you have certified P-1 ADA. </t>
  </si>
  <si>
    <t xml:space="preserve">For the P-2 certification period, P-1 ADA (projected or actual) will be populated automatically. Once you have your P-2 ADA, update cell O11. </t>
  </si>
  <si>
    <t xml:space="preserve">The cash flow will automatically populate based on the standard allocation schedule. </t>
  </si>
  <si>
    <t>If there are deferrals, the schedule can be updated manually.</t>
  </si>
  <si>
    <t>This tab is password protected to minimize errors. The password to unlock is CharterSELPA.</t>
  </si>
  <si>
    <t>Federal Mental Health</t>
  </si>
  <si>
    <t>Federal Mental Health (RS 3327) is being allocated directly to LEAs beginning in 2023-24, so SELPA is no longer estimating allocations or providing cash flows.</t>
  </si>
  <si>
    <t>Enter the Available Grant Funding in cell C2. This amount is found on CDE's website, once available. This is pre-populated with the amount currently allocated for federal mental health grants.</t>
  </si>
  <si>
    <t xml:space="preserve">Enter the total state-wide ADA in cell C3. This amount is found on CDE's website, once available. </t>
  </si>
  <si>
    <t>Enter prior year P-2 ADA in cell A9. This is pre-populated from the State Mental Health tab, with your prior year P-2 ADA.</t>
  </si>
  <si>
    <t xml:space="preserve">To estimate your cash flow, enter your expected costs into the Reported Expenditures. Once you have submitted your actual expenditures to CDE, update these cells. </t>
  </si>
  <si>
    <t>CDE estimates a 6 week turnaround and the cash flow populates based on this timeline. This timeline may vary. You will receive a notification in advance of a distribution from CDE and can update your cash flow as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</si>
</sst>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 yy;@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445E6E"/>
        <bgColor indexed="64"/>
      </patternFill>
    </fill>
    <fill>
      <patternFill patternType="solid">
        <fgColor rgb="FF47A2B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5A2BC"/>
        <bgColor indexed="64"/>
      </patternFill>
    </fill>
    <fill>
      <patternFill patternType="solid">
        <fgColor rgb="FF8DA53E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164" fontId="3" fillId="2" borderId="1" xfId="0" quotePrefix="1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0" fillId="4" borderId="1" xfId="2" applyFont="1" applyFill="1" applyBorder="1"/>
    <xf numFmtId="0" fontId="3" fillId="2" borderId="11" xfId="0" applyFont="1" applyFill="1" applyBorder="1" applyAlignment="1">
      <alignment horizontal="center" vertical="center" wrapText="1"/>
    </xf>
    <xf numFmtId="164" fontId="3" fillId="2" borderId="12" xfId="0" quotePrefix="1" applyNumberFormat="1" applyFont="1" applyFill="1" applyBorder="1" applyAlignment="1">
      <alignment horizontal="center" vertical="center" wrapText="1"/>
    </xf>
    <xf numFmtId="44" fontId="0" fillId="4" borderId="16" xfId="2" applyFont="1" applyFill="1" applyBorder="1"/>
    <xf numFmtId="44" fontId="0" fillId="6" borderId="15" xfId="2" applyFont="1" applyFill="1" applyBorder="1"/>
    <xf numFmtId="44" fontId="2" fillId="6" borderId="17" xfId="2" applyFont="1" applyFill="1" applyBorder="1"/>
    <xf numFmtId="0" fontId="3" fillId="2" borderId="20" xfId="0" applyFont="1" applyFill="1" applyBorder="1" applyAlignment="1">
      <alignment horizontal="center" vertical="center" wrapText="1"/>
    </xf>
    <xf numFmtId="44" fontId="0" fillId="6" borderId="21" xfId="2" applyFont="1" applyFill="1" applyBorder="1"/>
    <xf numFmtId="164" fontId="3" fillId="2" borderId="22" xfId="0" quotePrefix="1" applyNumberFormat="1" applyFont="1" applyFill="1" applyBorder="1" applyAlignment="1">
      <alignment horizontal="center" vertical="center" wrapText="1"/>
    </xf>
    <xf numFmtId="164" fontId="3" fillId="2" borderId="23" xfId="0" quotePrefix="1" applyNumberFormat="1" applyFont="1" applyFill="1" applyBorder="1" applyAlignment="1">
      <alignment horizontal="center" vertical="center" wrapText="1"/>
    </xf>
    <xf numFmtId="164" fontId="3" fillId="2" borderId="24" xfId="0" quotePrefix="1" applyNumberFormat="1" applyFont="1" applyFill="1" applyBorder="1" applyAlignment="1">
      <alignment horizontal="center" vertical="center" wrapText="1"/>
    </xf>
    <xf numFmtId="44" fontId="0" fillId="6" borderId="12" xfId="2" applyFont="1" applyFill="1" applyBorder="1"/>
    <xf numFmtId="44" fontId="5" fillId="7" borderId="12" xfId="2" applyFont="1" applyFill="1" applyBorder="1" applyAlignment="1" applyProtection="1">
      <alignment horizontal="center" vertical="center" wrapText="1"/>
      <protection locked="0"/>
    </xf>
    <xf numFmtId="43" fontId="5" fillId="7" borderId="12" xfId="1" applyFont="1" applyFill="1" applyBorder="1" applyAlignment="1" applyProtection="1">
      <alignment horizontal="right" vertical="center" wrapText="1"/>
      <protection locked="0"/>
    </xf>
    <xf numFmtId="43" fontId="5" fillId="7" borderId="20" xfId="1" applyFont="1" applyFill="1" applyBorder="1" applyAlignment="1" applyProtection="1">
      <alignment horizontal="center" vertical="center"/>
      <protection locked="0"/>
    </xf>
    <xf numFmtId="44" fontId="5" fillId="7" borderId="12" xfId="2" applyFont="1" applyFill="1" applyBorder="1" applyAlignment="1" applyProtection="1">
      <alignment vertical="center" wrapText="1"/>
      <protection locked="0"/>
    </xf>
    <xf numFmtId="43" fontId="0" fillId="0" borderId="15" xfId="1" applyFont="1" applyFill="1" applyBorder="1" applyProtection="1">
      <protection locked="0"/>
    </xf>
    <xf numFmtId="43" fontId="0" fillId="0" borderId="16" xfId="1" applyFont="1" applyFill="1" applyBorder="1" applyProtection="1">
      <protection locked="0"/>
    </xf>
    <xf numFmtId="43" fontId="0" fillId="0" borderId="17" xfId="1" applyFont="1" applyFill="1" applyBorder="1" applyProtection="1">
      <protection locked="0"/>
    </xf>
    <xf numFmtId="10" fontId="5" fillId="7" borderId="12" xfId="3" applyNumberFormat="1" applyFont="1" applyFill="1" applyBorder="1" applyAlignment="1" applyProtection="1">
      <alignment horizontal="right" vertical="center" wrapText="1"/>
      <protection locked="0"/>
    </xf>
    <xf numFmtId="43" fontId="5" fillId="7" borderId="11" xfId="1" applyFont="1" applyFill="1" applyBorder="1" applyAlignment="1" applyProtection="1">
      <alignment horizontal="center" vertical="center"/>
      <protection locked="0"/>
    </xf>
    <xf numFmtId="43" fontId="0" fillId="0" borderId="17" xfId="1" applyFont="1" applyBorder="1" applyProtection="1">
      <protection locked="0"/>
    </xf>
    <xf numFmtId="0" fontId="6" fillId="0" borderId="0" xfId="0" applyFont="1"/>
    <xf numFmtId="0" fontId="7" fillId="0" borderId="0" xfId="0" applyFont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5" fontId="2" fillId="5" borderId="13" xfId="3" applyNumberFormat="1" applyFont="1" applyFill="1" applyBorder="1" applyAlignment="1" applyProtection="1">
      <alignment horizontal="center" vertical="center" wrapText="1"/>
    </xf>
    <xf numFmtId="165" fontId="2" fillId="5" borderId="14" xfId="3" applyNumberFormat="1" applyFont="1" applyFill="1" applyBorder="1" applyAlignment="1" applyProtection="1">
      <alignment horizontal="center" vertical="center" wrapText="1"/>
    </xf>
    <xf numFmtId="165" fontId="2" fillId="3" borderId="13" xfId="3" applyNumberFormat="1" applyFont="1" applyFill="1" applyBorder="1" applyAlignment="1">
      <alignment horizontal="center" vertical="center" wrapText="1"/>
    </xf>
    <xf numFmtId="165" fontId="2" fillId="3" borderId="14" xfId="3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9" fontId="0" fillId="3" borderId="11" xfId="3" applyFont="1" applyFill="1" applyBorder="1" applyAlignment="1">
      <alignment horizontal="center" vertical="center"/>
    </xf>
    <xf numFmtId="9" fontId="0" fillId="3" borderId="1" xfId="3" applyFont="1" applyFill="1" applyBorder="1" applyAlignment="1">
      <alignment horizontal="center" vertical="center"/>
    </xf>
    <xf numFmtId="9" fontId="0" fillId="3" borderId="15" xfId="3" applyFont="1" applyFill="1" applyBorder="1" applyAlignment="1">
      <alignment horizontal="center" vertical="center"/>
    </xf>
    <xf numFmtId="9" fontId="0" fillId="3" borderId="16" xfId="3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9" fontId="2" fillId="3" borderId="6" xfId="3" applyFont="1" applyFill="1" applyBorder="1" applyAlignment="1">
      <alignment horizontal="center" vertical="center"/>
    </xf>
    <xf numFmtId="9" fontId="2" fillId="3" borderId="7" xfId="3" applyFont="1" applyFill="1" applyBorder="1" applyAlignment="1">
      <alignment horizontal="center" vertical="center"/>
    </xf>
    <xf numFmtId="9" fontId="2" fillId="3" borderId="18" xfId="3" applyFont="1" applyFill="1" applyBorder="1" applyAlignment="1">
      <alignment horizontal="center" vertical="center"/>
    </xf>
    <xf numFmtId="9" fontId="2" fillId="3" borderId="5" xfId="3" applyFont="1" applyFill="1" applyBorder="1" applyAlignment="1">
      <alignment horizontal="center" vertical="center"/>
    </xf>
    <xf numFmtId="9" fontId="2" fillId="3" borderId="4" xfId="3" applyFont="1" applyFill="1" applyBorder="1" applyAlignment="1">
      <alignment horizontal="center" vertical="center"/>
    </xf>
    <xf numFmtId="9" fontId="2" fillId="3" borderId="19" xfId="3" applyFont="1" applyFill="1" applyBorder="1" applyAlignment="1">
      <alignment horizontal="center" vertical="center"/>
    </xf>
    <xf numFmtId="9" fontId="0" fillId="3" borderId="2" xfId="3" applyFont="1" applyFill="1" applyBorder="1" applyAlignment="1" applyProtection="1">
      <alignment horizontal="center" vertical="center"/>
    </xf>
    <xf numFmtId="9" fontId="0" fillId="3" borderId="3" xfId="3" applyFont="1" applyFill="1" applyBorder="1" applyAlignment="1" applyProtection="1">
      <alignment horizontal="center" vertical="center"/>
    </xf>
    <xf numFmtId="9" fontId="0" fillId="3" borderId="13" xfId="3" applyFont="1" applyFill="1" applyBorder="1" applyAlignment="1" applyProtection="1">
      <alignment horizontal="center" vertical="center"/>
    </xf>
    <xf numFmtId="9" fontId="0" fillId="3" borderId="14" xfId="3" applyFont="1" applyFill="1" applyBorder="1" applyAlignment="1" applyProtection="1">
      <alignment horizontal="center" vertical="center"/>
    </xf>
    <xf numFmtId="165" fontId="2" fillId="3" borderId="6" xfId="3" applyNumberFormat="1" applyFont="1" applyFill="1" applyBorder="1" applyAlignment="1">
      <alignment horizontal="center" vertical="center"/>
    </xf>
    <xf numFmtId="165" fontId="2" fillId="3" borderId="7" xfId="3" applyNumberFormat="1" applyFont="1" applyFill="1" applyBorder="1" applyAlignment="1">
      <alignment horizontal="center" vertical="center"/>
    </xf>
    <xf numFmtId="165" fontId="2" fillId="3" borderId="18" xfId="3" applyNumberFormat="1" applyFont="1" applyFill="1" applyBorder="1" applyAlignment="1">
      <alignment horizontal="center" vertical="center"/>
    </xf>
    <xf numFmtId="165" fontId="2" fillId="3" borderId="5" xfId="3" applyNumberFormat="1" applyFont="1" applyFill="1" applyBorder="1" applyAlignment="1">
      <alignment horizontal="center" vertical="center"/>
    </xf>
    <xf numFmtId="165" fontId="2" fillId="3" borderId="4" xfId="3" applyNumberFormat="1" applyFont="1" applyFill="1" applyBorder="1" applyAlignment="1">
      <alignment horizontal="center" vertical="center"/>
    </xf>
    <xf numFmtId="165" fontId="2" fillId="3" borderId="19" xfId="3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9" fontId="0" fillId="3" borderId="11" xfId="3" applyFont="1" applyFill="1" applyBorder="1" applyAlignment="1">
      <alignment horizontal="center" vertical="center" wrapText="1"/>
    </xf>
    <xf numFmtId="9" fontId="0" fillId="3" borderId="1" xfId="3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9" fontId="0" fillId="3" borderId="12" xfId="3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2</xdr:row>
      <xdr:rowOff>152400</xdr:rowOff>
    </xdr:from>
    <xdr:to>
      <xdr:col>26</xdr:col>
      <xdr:colOff>214667</xdr:colOff>
      <xdr:row>12</xdr:row>
      <xdr:rowOff>58069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3D1423-52DE-A302-75C3-796E1D7B2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72650" y="581025"/>
          <a:ext cx="6291617" cy="1810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20F74-BE65-47AF-875D-55CB2A812C25}">
  <dimension ref="B2:F37"/>
  <sheetViews>
    <sheetView tabSelected="1" workbookViewId="0">
      <selection activeCell="B1" sqref="B1"/>
    </sheetView>
  </sheetViews>
  <sheetFormatPr defaultRowHeight="15" x14ac:dyDescent="0.25"/>
  <sheetData>
    <row r="2" spans="2:6" ht="18.75" x14ac:dyDescent="0.3">
      <c r="B2" s="27" t="s">
        <v>31</v>
      </c>
    </row>
    <row r="4" spans="2:6" x14ac:dyDescent="0.25">
      <c r="B4" t="s">
        <v>36</v>
      </c>
    </row>
    <row r="6" spans="2:6" x14ac:dyDescent="0.25">
      <c r="B6" s="26" t="s">
        <v>34</v>
      </c>
      <c r="C6" s="26"/>
      <c r="D6" s="26"/>
      <c r="E6" s="26"/>
      <c r="F6" s="26"/>
    </row>
    <row r="7" spans="2:6" x14ac:dyDescent="0.25">
      <c r="B7" t="s">
        <v>35</v>
      </c>
    </row>
    <row r="8" spans="2:6" x14ac:dyDescent="0.25">
      <c r="B8" t="s">
        <v>32</v>
      </c>
    </row>
    <row r="9" spans="2:6" x14ac:dyDescent="0.25">
      <c r="B9" t="s">
        <v>33</v>
      </c>
    </row>
    <row r="11" spans="2:6" x14ac:dyDescent="0.25">
      <c r="B11" s="26" t="s">
        <v>37</v>
      </c>
    </row>
    <row r="12" spans="2:6" x14ac:dyDescent="0.25">
      <c r="B12" t="s">
        <v>38</v>
      </c>
    </row>
    <row r="13" spans="2:6" x14ac:dyDescent="0.25">
      <c r="B13" t="s">
        <v>39</v>
      </c>
    </row>
    <row r="14" spans="2:6" x14ac:dyDescent="0.25">
      <c r="B14" t="s">
        <v>40</v>
      </c>
    </row>
    <row r="15" spans="2:6" x14ac:dyDescent="0.25">
      <c r="B15" t="s">
        <v>41</v>
      </c>
    </row>
    <row r="17" spans="2:2" x14ac:dyDescent="0.25">
      <c r="B17" t="s">
        <v>42</v>
      </c>
    </row>
    <row r="18" spans="2:2" x14ac:dyDescent="0.25">
      <c r="B18" t="s">
        <v>43</v>
      </c>
    </row>
    <row r="20" spans="2:2" x14ac:dyDescent="0.25">
      <c r="B20" t="s">
        <v>44</v>
      </c>
    </row>
    <row r="23" spans="2:2" ht="18.75" x14ac:dyDescent="0.3">
      <c r="B23" s="27" t="s">
        <v>45</v>
      </c>
    </row>
    <row r="25" spans="2:2" x14ac:dyDescent="0.25">
      <c r="B25" t="s">
        <v>46</v>
      </c>
    </row>
    <row r="27" spans="2:2" x14ac:dyDescent="0.25">
      <c r="B27" s="26" t="s">
        <v>34</v>
      </c>
    </row>
    <row r="28" spans="2:2" x14ac:dyDescent="0.25">
      <c r="B28" t="s">
        <v>47</v>
      </c>
    </row>
    <row r="29" spans="2:2" x14ac:dyDescent="0.25">
      <c r="B29" t="s">
        <v>48</v>
      </c>
    </row>
    <row r="31" spans="2:2" x14ac:dyDescent="0.25">
      <c r="B31" s="26" t="s">
        <v>37</v>
      </c>
    </row>
    <row r="32" spans="2:2" x14ac:dyDescent="0.25">
      <c r="B32" t="s">
        <v>38</v>
      </c>
    </row>
    <row r="33" spans="2:2" x14ac:dyDescent="0.25">
      <c r="B33" t="s">
        <v>49</v>
      </c>
    </row>
    <row r="34" spans="2:2" x14ac:dyDescent="0.25">
      <c r="B34" t="s">
        <v>50</v>
      </c>
    </row>
    <row r="35" spans="2:2" x14ac:dyDescent="0.25">
      <c r="B35" t="s">
        <v>51</v>
      </c>
    </row>
    <row r="37" spans="2:2" x14ac:dyDescent="0.25">
      <c r="B37" t="s">
        <v>44</v>
      </c>
    </row>
  </sheetData>
  <sheetProtection algorithmName="SHA-512" hashValue="aj2CGEMkjY4ETqp/wXAvDbQlHKDxz7MHseyp7D+O7+qBdzlDytcTdwccKzmohw/4OENT/bo6HkQz6A4MH+R4tA==" saltValue="yVvERhek2pD9ZCiTbx/SC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E523E-0830-4F68-8CE0-6AEF6422E020}">
  <dimension ref="A1:Q13"/>
  <sheetViews>
    <sheetView workbookViewId="0">
      <selection activeCell="B13" sqref="B13"/>
    </sheetView>
  </sheetViews>
  <sheetFormatPr defaultRowHeight="15" x14ac:dyDescent="0.25"/>
  <cols>
    <col min="1" max="1" width="18.28515625" bestFit="1" customWidth="1"/>
    <col min="2" max="2" width="15.140625" customWidth="1"/>
    <col min="3" max="8" width="15.140625" bestFit="1" customWidth="1"/>
    <col min="9" max="9" width="18.28515625" bestFit="1" customWidth="1"/>
    <col min="10" max="10" width="16.28515625" bestFit="1" customWidth="1"/>
    <col min="11" max="14" width="15.140625" bestFit="1" customWidth="1"/>
    <col min="15" max="15" width="18.28515625" bestFit="1" customWidth="1"/>
    <col min="16" max="16" width="16.28515625" bestFit="1" customWidth="1"/>
    <col min="17" max="17" width="21.28515625" customWidth="1"/>
    <col min="18" max="18" width="10.42578125" customWidth="1"/>
    <col min="20" max="20" width="10.42578125" bestFit="1" customWidth="1"/>
  </cols>
  <sheetData>
    <row r="1" spans="1:17" ht="25.5" customHeight="1" x14ac:dyDescent="0.25">
      <c r="A1" s="41" t="s">
        <v>11</v>
      </c>
      <c r="B1" s="42"/>
      <c r="C1" s="43"/>
    </row>
    <row r="2" spans="1:17" x14ac:dyDescent="0.25">
      <c r="A2" s="37" t="s">
        <v>12</v>
      </c>
      <c r="B2" s="38"/>
      <c r="C2" s="16">
        <v>71.58</v>
      </c>
    </row>
    <row r="3" spans="1:17" x14ac:dyDescent="0.25">
      <c r="A3" s="37" t="s">
        <v>13</v>
      </c>
      <c r="B3" s="38"/>
      <c r="C3" s="23">
        <v>8.2199999999999995E-2</v>
      </c>
    </row>
    <row r="4" spans="1:17" x14ac:dyDescent="0.25">
      <c r="A4" s="37" t="s">
        <v>15</v>
      </c>
      <c r="B4" s="38"/>
      <c r="C4" s="16"/>
    </row>
    <row r="5" spans="1:17" ht="15.75" thickBot="1" x14ac:dyDescent="0.3">
      <c r="A5" s="39" t="s">
        <v>14</v>
      </c>
      <c r="B5" s="40"/>
      <c r="C5" s="9">
        <v>80.916359913700006</v>
      </c>
    </row>
    <row r="6" spans="1:17" ht="15.75" thickBot="1" x14ac:dyDescent="0.3"/>
    <row r="7" spans="1:17" x14ac:dyDescent="0.25">
      <c r="A7" s="60" t="s">
        <v>2</v>
      </c>
      <c r="B7" s="61"/>
      <c r="C7" s="61"/>
      <c r="D7" s="61"/>
      <c r="E7" s="61"/>
      <c r="F7" s="61"/>
      <c r="G7" s="61"/>
      <c r="H7" s="62"/>
      <c r="I7" s="34" t="s">
        <v>3</v>
      </c>
      <c r="J7" s="35"/>
      <c r="K7" s="35"/>
      <c r="L7" s="35"/>
      <c r="M7" s="35"/>
      <c r="N7" s="36"/>
      <c r="O7" s="34" t="s">
        <v>10</v>
      </c>
      <c r="P7" s="35"/>
      <c r="Q7" s="36"/>
    </row>
    <row r="8" spans="1:17" x14ac:dyDescent="0.25">
      <c r="A8" s="5" t="s">
        <v>0</v>
      </c>
      <c r="B8" s="1">
        <v>45108</v>
      </c>
      <c r="C8" s="1">
        <v>45139</v>
      </c>
      <c r="D8" s="1">
        <v>45170</v>
      </c>
      <c r="E8" s="1">
        <v>45200</v>
      </c>
      <c r="F8" s="1">
        <v>45231</v>
      </c>
      <c r="G8" s="1">
        <v>45261</v>
      </c>
      <c r="H8" s="6">
        <v>45292</v>
      </c>
      <c r="I8" s="5" t="s">
        <v>0</v>
      </c>
      <c r="J8" s="3"/>
      <c r="K8" s="1">
        <v>45323</v>
      </c>
      <c r="L8" s="1">
        <v>45352</v>
      </c>
      <c r="M8" s="1">
        <v>45383</v>
      </c>
      <c r="N8" s="6">
        <v>45413</v>
      </c>
      <c r="O8" s="5" t="s">
        <v>0</v>
      </c>
      <c r="P8" s="3"/>
      <c r="Q8" s="6">
        <v>45444</v>
      </c>
    </row>
    <row r="9" spans="1:17" ht="15.75" thickBot="1" x14ac:dyDescent="0.3">
      <c r="A9" s="8">
        <f>C5</f>
        <v>80.916359913700006</v>
      </c>
      <c r="B9" s="44" t="s">
        <v>5</v>
      </c>
      <c r="C9" s="45"/>
      <c r="D9" s="45"/>
      <c r="E9" s="45"/>
      <c r="F9" s="45"/>
      <c r="G9" s="45"/>
      <c r="H9" s="46"/>
      <c r="I9" s="8">
        <f>C5</f>
        <v>80.916359913700006</v>
      </c>
      <c r="J9" s="28" t="s">
        <v>7</v>
      </c>
      <c r="K9" s="54" t="s">
        <v>5</v>
      </c>
      <c r="L9" s="55"/>
      <c r="M9" s="55"/>
      <c r="N9" s="56"/>
      <c r="O9" s="8">
        <f>C5</f>
        <v>80.916359913700006</v>
      </c>
      <c r="P9" s="28" t="s">
        <v>8</v>
      </c>
      <c r="Q9" s="32" t="s">
        <v>5</v>
      </c>
    </row>
    <row r="10" spans="1:17" ht="25.5" x14ac:dyDescent="0.25">
      <c r="A10" s="5" t="s">
        <v>1</v>
      </c>
      <c r="B10" s="47"/>
      <c r="C10" s="48"/>
      <c r="D10" s="48"/>
      <c r="E10" s="48"/>
      <c r="F10" s="48"/>
      <c r="G10" s="48"/>
      <c r="H10" s="49"/>
      <c r="I10" s="5" t="s">
        <v>16</v>
      </c>
      <c r="J10" s="29"/>
      <c r="K10" s="57"/>
      <c r="L10" s="58"/>
      <c r="M10" s="58"/>
      <c r="N10" s="59"/>
      <c r="O10" s="5" t="s">
        <v>17</v>
      </c>
      <c r="P10" s="29"/>
      <c r="Q10" s="33"/>
    </row>
    <row r="11" spans="1:17" x14ac:dyDescent="0.25">
      <c r="A11" s="24"/>
      <c r="B11" s="50">
        <f>5%</f>
        <v>0.05</v>
      </c>
      <c r="C11" s="50">
        <f>5%</f>
        <v>0.05</v>
      </c>
      <c r="D11" s="50">
        <v>0.09</v>
      </c>
      <c r="E11" s="50">
        <v>0.09</v>
      </c>
      <c r="F11" s="50">
        <v>0.09</v>
      </c>
      <c r="G11" s="50">
        <v>0.09</v>
      </c>
      <c r="H11" s="52">
        <v>0.09</v>
      </c>
      <c r="I11" s="24"/>
      <c r="J11" s="4">
        <f>SUM(B13:H13)</f>
        <v>0</v>
      </c>
      <c r="K11" s="50">
        <v>0.2</v>
      </c>
      <c r="L11" s="50">
        <v>0.2</v>
      </c>
      <c r="M11" s="50">
        <v>0.2</v>
      </c>
      <c r="N11" s="52">
        <v>0.2</v>
      </c>
      <c r="O11" s="24"/>
      <c r="P11" s="4">
        <f>SUM(J11,K13:N13)</f>
        <v>0</v>
      </c>
      <c r="Q11" s="30" t="s">
        <v>9</v>
      </c>
    </row>
    <row r="12" spans="1:17" ht="25.5" x14ac:dyDescent="0.25">
      <c r="A12" s="5" t="s">
        <v>4</v>
      </c>
      <c r="B12" s="51"/>
      <c r="C12" s="51"/>
      <c r="D12" s="51"/>
      <c r="E12" s="51"/>
      <c r="F12" s="51"/>
      <c r="G12" s="51"/>
      <c r="H12" s="53"/>
      <c r="I12" s="5" t="s">
        <v>4</v>
      </c>
      <c r="J12" s="2" t="s">
        <v>6</v>
      </c>
      <c r="K12" s="51"/>
      <c r="L12" s="51"/>
      <c r="M12" s="51"/>
      <c r="N12" s="53"/>
      <c r="O12" s="5" t="s">
        <v>4</v>
      </c>
      <c r="P12" s="2" t="s">
        <v>6</v>
      </c>
      <c r="Q12" s="31"/>
    </row>
    <row r="13" spans="1:17" ht="31.5" customHeight="1" thickBot="1" x14ac:dyDescent="0.3">
      <c r="A13" s="8">
        <f>ROUND(A9*A11,0)</f>
        <v>0</v>
      </c>
      <c r="B13" s="21">
        <f>ROUND($A13*B$11,0)</f>
        <v>0</v>
      </c>
      <c r="C13" s="21">
        <f t="shared" ref="C13:H13" si="0">ROUND($A13*C$11,0)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2">
        <f t="shared" si="0"/>
        <v>0</v>
      </c>
      <c r="I13" s="8">
        <f>ROUND(I9*I11,0)</f>
        <v>0</v>
      </c>
      <c r="J13" s="7">
        <f>I13-J11</f>
        <v>0</v>
      </c>
      <c r="K13" s="21">
        <f>ROUND($J13*K$11,0)</f>
        <v>0</v>
      </c>
      <c r="L13" s="21">
        <f>ROUND($J13*L$11,0)</f>
        <v>0</v>
      </c>
      <c r="M13" s="21">
        <f>ROUND($J13*M$11,0)</f>
        <v>0</v>
      </c>
      <c r="N13" s="22">
        <f>ROUND($J13*N$11,0)</f>
        <v>0</v>
      </c>
      <c r="O13" s="8">
        <f>ROUND(O9*O11,0)</f>
        <v>0</v>
      </c>
      <c r="P13" s="7">
        <f>O13-P11</f>
        <v>0</v>
      </c>
      <c r="Q13" s="25">
        <f t="shared" ref="Q13" si="1">P13</f>
        <v>0</v>
      </c>
    </row>
  </sheetData>
  <sheetProtection algorithmName="SHA-512" hashValue="5f03rtC/YqFIHinGWanOuDrhx8JEiFwmV//hxotS+zrGhaPi3D9X0zhsYHEsh3DuOeZ0CNG+Av0/tj5NnwgTiA==" saltValue="agxyHf81r4Em1nkINVSsvA==" spinCount="100000" sheet="1" objects="1" scenarios="1"/>
  <mergeCells count="25">
    <mergeCell ref="A1:C1"/>
    <mergeCell ref="B9:H10"/>
    <mergeCell ref="K11:K12"/>
    <mergeCell ref="L11:L12"/>
    <mergeCell ref="M11:M12"/>
    <mergeCell ref="K9:N10"/>
    <mergeCell ref="J9:J10"/>
    <mergeCell ref="B11:B12"/>
    <mergeCell ref="C11:C12"/>
    <mergeCell ref="D11:D12"/>
    <mergeCell ref="E11:E12"/>
    <mergeCell ref="F11:F12"/>
    <mergeCell ref="G11:G12"/>
    <mergeCell ref="H11:H12"/>
    <mergeCell ref="A7:H7"/>
    <mergeCell ref="I7:N7"/>
    <mergeCell ref="P9:P10"/>
    <mergeCell ref="Q11:Q12"/>
    <mergeCell ref="Q9:Q10"/>
    <mergeCell ref="O7:Q7"/>
    <mergeCell ref="A2:B2"/>
    <mergeCell ref="A4:B4"/>
    <mergeCell ref="A3:B3"/>
    <mergeCell ref="A5:B5"/>
    <mergeCell ref="N11:N12"/>
  </mergeCells>
  <conditionalFormatting sqref="A9">
    <cfRule type="cellIs" dxfId="18" priority="3" operator="lessThan">
      <formula>0</formula>
    </cfRule>
  </conditionalFormatting>
  <conditionalFormatting sqref="A13:Q13">
    <cfRule type="cellIs" dxfId="17" priority="7" operator="lessThan">
      <formula>0</formula>
    </cfRule>
  </conditionalFormatting>
  <conditionalFormatting sqref="C5">
    <cfRule type="cellIs" dxfId="16" priority="4" operator="lessThan">
      <formula>0</formula>
    </cfRule>
  </conditionalFormatting>
  <conditionalFormatting sqref="I9">
    <cfRule type="cellIs" dxfId="15" priority="2" operator="lessThan">
      <formula>0</formula>
    </cfRule>
  </conditionalFormatting>
  <conditionalFormatting sqref="J11">
    <cfRule type="cellIs" dxfId="14" priority="6" operator="lessThan">
      <formula>0</formula>
    </cfRule>
  </conditionalFormatting>
  <conditionalFormatting sqref="O9">
    <cfRule type="cellIs" dxfId="13" priority="1" operator="lessThan">
      <formula>0</formula>
    </cfRule>
  </conditionalFormatting>
  <conditionalFormatting sqref="P11">
    <cfRule type="cellIs" dxfId="12" priority="5" operator="lessThan">
      <formula>0</formula>
    </cfRule>
  </conditionalFormatting>
  <dataValidations count="2">
    <dataValidation allowBlank="1" showInputMessage="1" showErrorMessage="1" prompt="Base Rate Adjustments occur when there is a one time boost to the rate. " sqref="A4:C4" xr:uid="{EC8F7CE8-A491-4BD2-A1BA-2C018A04444A}"/>
    <dataValidation allowBlank="1" showInputMessage="1" showErrorMessage="1" prompt="The Cost of Living Adjustment (COLA) is a factor applied to the rate, as determined by the state budget process." sqref="A3:C3" xr:uid="{F0FE098D-3287-4A56-ABB9-F985611A99C4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D0B87-3526-4984-A079-12E2D07CA5E8}">
  <dimension ref="A1:M17"/>
  <sheetViews>
    <sheetView workbookViewId="0">
      <selection activeCell="B24" sqref="B24"/>
    </sheetView>
  </sheetViews>
  <sheetFormatPr defaultRowHeight="15" x14ac:dyDescent="0.25"/>
  <cols>
    <col min="1" max="1" width="21.5703125" customWidth="1"/>
    <col min="2" max="6" width="15.140625" bestFit="1" customWidth="1"/>
    <col min="7" max="7" width="15.85546875" customWidth="1"/>
    <col min="8" max="12" width="15.140625" bestFit="1" customWidth="1"/>
    <col min="13" max="13" width="15.140625" customWidth="1"/>
  </cols>
  <sheetData>
    <row r="1" spans="1:13" ht="25.5" customHeight="1" x14ac:dyDescent="0.25">
      <c r="A1" s="41" t="s">
        <v>11</v>
      </c>
      <c r="B1" s="42"/>
      <c r="C1" s="43"/>
    </row>
    <row r="2" spans="1:13" x14ac:dyDescent="0.25">
      <c r="A2" s="37" t="s">
        <v>29</v>
      </c>
      <c r="B2" s="38"/>
      <c r="C2" s="16">
        <v>69000000</v>
      </c>
    </row>
    <row r="3" spans="1:13" x14ac:dyDescent="0.25">
      <c r="A3" s="37" t="s">
        <v>30</v>
      </c>
      <c r="B3" s="38"/>
      <c r="C3" s="17">
        <v>5909639.4800000004</v>
      </c>
    </row>
    <row r="4" spans="1:13" ht="15.75" thickBot="1" x14ac:dyDescent="0.3">
      <c r="A4" s="39" t="s">
        <v>14</v>
      </c>
      <c r="B4" s="40"/>
      <c r="C4" s="9">
        <f>C2/C3</f>
        <v>11.675839149497492</v>
      </c>
    </row>
    <row r="5" spans="1:13" ht="15.75" thickBot="1" x14ac:dyDescent="0.3"/>
    <row r="6" spans="1:13" x14ac:dyDescent="0.25">
      <c r="A6" s="10" t="s">
        <v>0</v>
      </c>
      <c r="B6" s="12">
        <v>45108</v>
      </c>
      <c r="C6" s="13">
        <v>45139</v>
      </c>
      <c r="D6" s="14">
        <v>45170</v>
      </c>
      <c r="E6" s="12">
        <v>45200</v>
      </c>
      <c r="F6" s="13">
        <v>45231</v>
      </c>
      <c r="G6" s="14">
        <v>45261</v>
      </c>
      <c r="H6" s="12">
        <v>45292</v>
      </c>
      <c r="I6" s="13">
        <v>45323</v>
      </c>
      <c r="J6" s="14">
        <v>45352</v>
      </c>
      <c r="K6" s="12">
        <v>45383</v>
      </c>
      <c r="L6" s="13">
        <v>45413</v>
      </c>
      <c r="M6" s="14">
        <v>45444</v>
      </c>
    </row>
    <row r="7" spans="1:13" ht="21.75" customHeight="1" thickBot="1" x14ac:dyDescent="0.3">
      <c r="A7" s="11">
        <f>C4</f>
        <v>11.675839149497492</v>
      </c>
      <c r="B7" s="63" t="s">
        <v>18</v>
      </c>
      <c r="C7" s="64"/>
      <c r="D7" s="68"/>
      <c r="E7" s="63" t="s">
        <v>19</v>
      </c>
      <c r="F7" s="64"/>
      <c r="G7" s="68"/>
      <c r="H7" s="63" t="s">
        <v>21</v>
      </c>
      <c r="I7" s="64"/>
      <c r="J7" s="68"/>
      <c r="K7" s="63" t="s">
        <v>22</v>
      </c>
      <c r="L7" s="64"/>
      <c r="M7" s="68"/>
    </row>
    <row r="8" spans="1:13" ht="26.25" customHeight="1" x14ac:dyDescent="0.25">
      <c r="A8" s="10" t="s">
        <v>1</v>
      </c>
      <c r="B8" s="63"/>
      <c r="C8" s="64"/>
      <c r="D8" s="68"/>
      <c r="E8" s="63"/>
      <c r="F8" s="64"/>
      <c r="G8" s="68"/>
      <c r="H8" s="63"/>
      <c r="I8" s="64"/>
      <c r="J8" s="68"/>
      <c r="K8" s="63"/>
      <c r="L8" s="64"/>
      <c r="M8" s="68"/>
    </row>
    <row r="9" spans="1:13" ht="21.75" customHeight="1" x14ac:dyDescent="0.25">
      <c r="A9" s="18">
        <f>'State Mental Health'!A11</f>
        <v>0</v>
      </c>
      <c r="B9" s="63" t="s">
        <v>20</v>
      </c>
      <c r="C9" s="64"/>
      <c r="D9" s="19"/>
      <c r="E9" s="63" t="s">
        <v>20</v>
      </c>
      <c r="F9" s="64"/>
      <c r="G9" s="19"/>
      <c r="H9" s="63" t="s">
        <v>20</v>
      </c>
      <c r="I9" s="64"/>
      <c r="J9" s="19"/>
      <c r="K9" s="63" t="s">
        <v>20</v>
      </c>
      <c r="L9" s="64"/>
      <c r="M9" s="19"/>
    </row>
    <row r="10" spans="1:13" ht="24.75" customHeight="1" x14ac:dyDescent="0.25">
      <c r="A10" s="10" t="s">
        <v>28</v>
      </c>
      <c r="B10" s="63" t="s">
        <v>27</v>
      </c>
      <c r="C10" s="64"/>
      <c r="D10" s="15">
        <f>A11-D9</f>
        <v>0</v>
      </c>
      <c r="E10" s="63" t="s">
        <v>27</v>
      </c>
      <c r="F10" s="64"/>
      <c r="G10" s="15">
        <f>D10-G9</f>
        <v>0</v>
      </c>
      <c r="H10" s="63" t="s">
        <v>27</v>
      </c>
      <c r="I10" s="64"/>
      <c r="J10" s="15">
        <f>G10-J9</f>
        <v>0</v>
      </c>
      <c r="K10" s="63" t="s">
        <v>27</v>
      </c>
      <c r="L10" s="64"/>
      <c r="M10" s="15">
        <f>J10-M9</f>
        <v>0</v>
      </c>
    </row>
    <row r="11" spans="1:13" ht="21.75" customHeight="1" thickBot="1" x14ac:dyDescent="0.3">
      <c r="A11" s="11">
        <f>A7*A9</f>
        <v>0</v>
      </c>
      <c r="B11" s="20">
        <v>0</v>
      </c>
      <c r="C11" s="21">
        <v>0</v>
      </c>
      <c r="D11" s="22">
        <v>0</v>
      </c>
      <c r="E11" s="20"/>
      <c r="F11" s="21"/>
      <c r="G11" s="22">
        <f>MIN(D9,D10)</f>
        <v>0</v>
      </c>
      <c r="H11" s="20"/>
      <c r="I11" s="21"/>
      <c r="J11" s="22">
        <f>MIN(G9,G10)</f>
        <v>0</v>
      </c>
      <c r="K11" s="20"/>
      <c r="L11" s="21"/>
      <c r="M11" s="22">
        <f>MIN(J9,J10)</f>
        <v>0</v>
      </c>
    </row>
    <row r="12" spans="1:13" x14ac:dyDescent="0.25">
      <c r="A12" s="65"/>
      <c r="B12" s="12">
        <v>45108</v>
      </c>
      <c r="C12" s="13">
        <v>45139</v>
      </c>
      <c r="D12" s="14">
        <v>45170</v>
      </c>
      <c r="E12" s="12">
        <v>45200</v>
      </c>
      <c r="F12" s="13">
        <v>45231</v>
      </c>
      <c r="G12" s="14">
        <v>45261</v>
      </c>
      <c r="H12" s="12">
        <v>45292</v>
      </c>
      <c r="I12" s="13">
        <v>45323</v>
      </c>
      <c r="J12" s="14">
        <v>45352</v>
      </c>
      <c r="K12" s="12">
        <v>45383</v>
      </c>
      <c r="L12" s="13">
        <v>45413</v>
      </c>
      <c r="M12" s="14">
        <v>45444</v>
      </c>
    </row>
    <row r="13" spans="1:13" x14ac:dyDescent="0.25">
      <c r="A13" s="66"/>
      <c r="B13" s="63" t="s">
        <v>23</v>
      </c>
      <c r="C13" s="64"/>
      <c r="D13" s="68"/>
      <c r="E13" s="63" t="s">
        <v>24</v>
      </c>
      <c r="F13" s="64"/>
      <c r="G13" s="68"/>
      <c r="H13" s="63" t="s">
        <v>25</v>
      </c>
      <c r="I13" s="64"/>
      <c r="J13" s="68"/>
      <c r="K13" s="63" t="s">
        <v>26</v>
      </c>
      <c r="L13" s="64"/>
      <c r="M13" s="68"/>
    </row>
    <row r="14" spans="1:13" ht="29.25" customHeight="1" x14ac:dyDescent="0.25">
      <c r="A14" s="66"/>
      <c r="B14" s="63"/>
      <c r="C14" s="64"/>
      <c r="D14" s="68"/>
      <c r="E14" s="63"/>
      <c r="F14" s="64"/>
      <c r="G14" s="68"/>
      <c r="H14" s="63"/>
      <c r="I14" s="64"/>
      <c r="J14" s="68"/>
      <c r="K14" s="63"/>
      <c r="L14" s="64"/>
      <c r="M14" s="68"/>
    </row>
    <row r="15" spans="1:13" ht="24.75" customHeight="1" x14ac:dyDescent="0.25">
      <c r="A15" s="66"/>
      <c r="B15" s="63" t="s">
        <v>20</v>
      </c>
      <c r="C15" s="64"/>
      <c r="D15" s="19"/>
      <c r="E15" s="63" t="s">
        <v>20</v>
      </c>
      <c r="F15" s="64"/>
      <c r="G15" s="19"/>
      <c r="H15" s="63" t="s">
        <v>20</v>
      </c>
      <c r="I15" s="64"/>
      <c r="J15" s="19"/>
      <c r="K15" s="63" t="s">
        <v>20</v>
      </c>
      <c r="L15" s="64"/>
      <c r="M15" s="19"/>
    </row>
    <row r="16" spans="1:13" ht="27.75" customHeight="1" x14ac:dyDescent="0.25">
      <c r="A16" s="66"/>
      <c r="B16" s="63" t="s">
        <v>27</v>
      </c>
      <c r="C16" s="64"/>
      <c r="D16" s="15">
        <f>M10-D15</f>
        <v>0</v>
      </c>
      <c r="E16" s="63" t="s">
        <v>27</v>
      </c>
      <c r="F16" s="64"/>
      <c r="G16" s="15">
        <f>D16-G15</f>
        <v>0</v>
      </c>
      <c r="H16" s="63" t="s">
        <v>27</v>
      </c>
      <c r="I16" s="64"/>
      <c r="J16" s="15">
        <f>G16-J15</f>
        <v>0</v>
      </c>
      <c r="K16" s="63" t="s">
        <v>27</v>
      </c>
      <c r="L16" s="64"/>
      <c r="M16" s="15">
        <f>J16-M15</f>
        <v>0</v>
      </c>
    </row>
    <row r="17" spans="1:13" ht="21.75" customHeight="1" thickBot="1" x14ac:dyDescent="0.3">
      <c r="A17" s="67"/>
      <c r="B17" s="20">
        <v>0</v>
      </c>
      <c r="C17" s="21">
        <v>0</v>
      </c>
      <c r="D17" s="22">
        <f>MIN(M9,M10)</f>
        <v>0</v>
      </c>
      <c r="E17" s="20"/>
      <c r="F17" s="21"/>
      <c r="G17" s="22">
        <f>MIN(D15,D16)</f>
        <v>0</v>
      </c>
      <c r="H17" s="20"/>
      <c r="I17" s="21"/>
      <c r="J17" s="22">
        <f>MIN(G15,G16)</f>
        <v>0</v>
      </c>
      <c r="K17" s="20"/>
      <c r="L17" s="21"/>
      <c r="M17" s="22">
        <f>MIN(J15,J16)</f>
        <v>0</v>
      </c>
    </row>
  </sheetData>
  <sheetProtection algorithmName="SHA-512" hashValue="Ng7erDjOCLnScAUTwjRaCRRsmOjx3DMjjBkNJZNoGU3cXLaLAJhTf9uwvZUCP5z0W+6gqF2CrJ9p+j3AOMwTvQ==" saltValue="WOXsi/1PTBm3Z1G25dQefQ==" spinCount="100000" sheet="1" objects="1" scenarios="1"/>
  <mergeCells count="29">
    <mergeCell ref="A1:C1"/>
    <mergeCell ref="A2:B2"/>
    <mergeCell ref="A3:B3"/>
    <mergeCell ref="A4:B4"/>
    <mergeCell ref="K9:L9"/>
    <mergeCell ref="K10:L10"/>
    <mergeCell ref="B7:D8"/>
    <mergeCell ref="E7:G8"/>
    <mergeCell ref="H7:J8"/>
    <mergeCell ref="K7:M8"/>
    <mergeCell ref="B9:C9"/>
    <mergeCell ref="B10:C10"/>
    <mergeCell ref="E9:F9"/>
    <mergeCell ref="E10:F10"/>
    <mergeCell ref="H9:I9"/>
    <mergeCell ref="H10:I10"/>
    <mergeCell ref="K15:L15"/>
    <mergeCell ref="K16:L16"/>
    <mergeCell ref="A12:A17"/>
    <mergeCell ref="B15:C15"/>
    <mergeCell ref="B16:C16"/>
    <mergeCell ref="E15:F15"/>
    <mergeCell ref="E16:F16"/>
    <mergeCell ref="H15:I15"/>
    <mergeCell ref="H16:I16"/>
    <mergeCell ref="B13:D14"/>
    <mergeCell ref="E13:G14"/>
    <mergeCell ref="H13:J14"/>
    <mergeCell ref="K13:M14"/>
  </mergeCells>
  <conditionalFormatting sqref="A7">
    <cfRule type="cellIs" dxfId="11" priority="1" operator="lessThan">
      <formula>0</formula>
    </cfRule>
  </conditionalFormatting>
  <conditionalFormatting sqref="A11:M11">
    <cfRule type="cellIs" dxfId="10" priority="24" operator="lessThan">
      <formula>0</formula>
    </cfRule>
  </conditionalFormatting>
  <conditionalFormatting sqref="B17:C17 E17:F17 H17:I17 K17:L17">
    <cfRule type="cellIs" dxfId="9" priority="20" operator="lessThan">
      <formula>0</formula>
    </cfRule>
  </conditionalFormatting>
  <conditionalFormatting sqref="C4">
    <cfRule type="cellIs" dxfId="8" priority="21" operator="lessThan">
      <formula>0</formula>
    </cfRule>
  </conditionalFormatting>
  <conditionalFormatting sqref="D10">
    <cfRule type="cellIs" dxfId="7" priority="19" operator="lessThan">
      <formula>0</formula>
    </cfRule>
  </conditionalFormatting>
  <conditionalFormatting sqref="D16:D17">
    <cfRule type="cellIs" dxfId="6" priority="5" operator="lessThan">
      <formula>0</formula>
    </cfRule>
  </conditionalFormatting>
  <conditionalFormatting sqref="G10">
    <cfRule type="cellIs" dxfId="5" priority="18" operator="lessThan">
      <formula>0</formula>
    </cfRule>
  </conditionalFormatting>
  <conditionalFormatting sqref="G16:G17">
    <cfRule type="cellIs" dxfId="4" priority="4" operator="lessThan">
      <formula>0</formula>
    </cfRule>
  </conditionalFormatting>
  <conditionalFormatting sqref="J10">
    <cfRule type="cellIs" dxfId="3" priority="11" operator="lessThan">
      <formula>0</formula>
    </cfRule>
  </conditionalFormatting>
  <conditionalFormatting sqref="J16:J17">
    <cfRule type="cellIs" dxfId="2" priority="3" operator="lessThan">
      <formula>0</formula>
    </cfRule>
  </conditionalFormatting>
  <conditionalFormatting sqref="M10">
    <cfRule type="cellIs" dxfId="1" priority="10" operator="lessThan">
      <formula>0</formula>
    </cfRule>
  </conditionalFormatting>
  <conditionalFormatting sqref="M16:M17">
    <cfRule type="cellIs" dxfId="0" priority="2" operator="lessThan">
      <formula>0</formula>
    </cfRule>
  </conditionalFormatting>
  <dataValidations count="4">
    <dataValidation allowBlank="1" showInputMessage="1" showErrorMessage="1" prompt="This data can be found here: https://www.cde.ca.gov/fg/fo/r14/ab60222result.asp " sqref="C3" xr:uid="{8DF36F21-89A3-4E38-AB8C-52657E8A06A9}"/>
    <dataValidation allowBlank="1" showInputMessage="1" showErrorMessage="1" prompt="This data can be found here: https://www.cde.ca.gov/sp/se/as/leagrnts.asp " sqref="C2" xr:uid="{F3AF2600-A427-4418-A3EB-E00489758100}"/>
    <dataValidation allowBlank="1" showInputMessage="1" showErrorMessage="1" prompt="Enter your prior year P-2 ADA. The Mental Health per ADA federal grant will be calculated on prior year P-2 ADA." sqref="A9" xr:uid="{44C85760-8AF5-4400-B2F2-946D211F1AB4}"/>
    <dataValidation allowBlank="1" showInputMessage="1" showErrorMessage="1" prompt="Enter your quarterly expenditure reporting here. " sqref="D9 G9 J9 M9 M15 J15 G15 D15" xr:uid="{43FD6364-B3C5-49D0-8708-7CC91D2A1DC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State Mental Health</vt:lpstr>
      <vt:lpstr>Federal Mental Health</vt:lpstr>
    </vt:vector>
  </TitlesOfParts>
  <Company>El Dorado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Brannagan</dc:creator>
  <cp:lastModifiedBy>AnnaMarie King</cp:lastModifiedBy>
  <dcterms:created xsi:type="dcterms:W3CDTF">2023-09-18T19:03:52Z</dcterms:created>
  <dcterms:modified xsi:type="dcterms:W3CDTF">2023-09-22T16:10:10Z</dcterms:modified>
</cp:coreProperties>
</file>